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ml.chartshapes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5250" yWindow="75" windowWidth="12900" windowHeight="7980" tabRatio="932"/>
  </bookViews>
  <sheets>
    <sheet name="جدول 1" sheetId="107" r:id="rId1"/>
    <sheet name="جدول 2" sheetId="94" r:id="rId2"/>
    <sheet name="جدول 3" sheetId="95" r:id="rId3"/>
    <sheet name="جدول 4" sheetId="96" r:id="rId4"/>
    <sheet name="جدول 5" sheetId="97" r:id="rId5"/>
    <sheet name="جدول 6" sheetId="98" r:id="rId6"/>
    <sheet name="جدول 7" sheetId="99" r:id="rId7"/>
    <sheet name="تابع جدول 7" sheetId="100" r:id="rId8"/>
    <sheet name="جدول 8" sheetId="101" r:id="rId9"/>
    <sheet name="جدول 9" sheetId="102" r:id="rId10"/>
    <sheet name="جدول10" sheetId="103" r:id="rId11"/>
    <sheet name="تابع جدول 10" sheetId="104" r:id="rId12"/>
    <sheet name="جدول 11" sheetId="105" r:id="rId13"/>
    <sheet name="تابع جدول 11" sheetId="106" r:id="rId14"/>
    <sheet name="جدول 12" sheetId="108" r:id="rId15"/>
    <sheet name="جدول 13" sheetId="109" r:id="rId16"/>
    <sheet name="14" sheetId="111" r:id="rId17"/>
    <sheet name="15" sheetId="112" r:id="rId18"/>
    <sheet name="جدول 16" sheetId="114" r:id="rId19"/>
    <sheet name="جدول 17" sheetId="115" r:id="rId20"/>
    <sheet name="جدول 18" sheetId="116" r:id="rId21"/>
    <sheet name="جدول 19" sheetId="117" r:id="rId22"/>
    <sheet name="جدول 20" sheetId="119" r:id="rId23"/>
    <sheet name="جدول 21" sheetId="120" r:id="rId24"/>
    <sheet name="جدول 22" sheetId="121" r:id="rId25"/>
    <sheet name="جدول 23" sheetId="122" r:id="rId26"/>
    <sheet name="جدول 24" sheetId="123" r:id="rId27"/>
    <sheet name="جدول 25" sheetId="124" r:id="rId28"/>
  </sheets>
  <definedNames>
    <definedName name="_xlnm.Print_Area" localSheetId="16">'14'!$A$1:$F$15</definedName>
    <definedName name="_xlnm.Print_Area" localSheetId="17">'15'!$A$1:$I$20</definedName>
    <definedName name="_xlnm.Print_Area" localSheetId="11">'تابع جدول 10'!$A$1:$K$20</definedName>
    <definedName name="_xlnm.Print_Area" localSheetId="13">'تابع جدول 11'!$A$1:$K$30</definedName>
    <definedName name="_xlnm.Print_Area" localSheetId="7">'تابع جدول 7'!$A$1:$I$29</definedName>
    <definedName name="_xlnm.Print_Area" localSheetId="0">'جدول 1'!$A$1:$J$40</definedName>
    <definedName name="_xlnm.Print_Area" localSheetId="12">'جدول 11'!$A$1:$J$28</definedName>
    <definedName name="_xlnm.Print_Area" localSheetId="14">'جدول 12'!$A$1:$H$21</definedName>
    <definedName name="_xlnm.Print_Area" localSheetId="1">'جدول 2'!$A$1:$H$28</definedName>
    <definedName name="_xlnm.Print_Area" localSheetId="3">'جدول 4'!$A$1:$H$11</definedName>
    <definedName name="_xlnm.Print_Area" localSheetId="4">'جدول 5'!$B$1:$H$11</definedName>
    <definedName name="_xlnm.Print_Area" localSheetId="5">'جدول 6'!$A$1:$N$20</definedName>
    <definedName name="_xlnm.Print_Area" localSheetId="10">جدول10!$A$1:$M$18</definedName>
  </definedNames>
  <calcPr calcId="124519" calcMode="manual"/>
  <fileRecoveryPr autoRecover="0"/>
</workbook>
</file>

<file path=xl/calcChain.xml><?xml version="1.0" encoding="utf-8"?>
<calcChain xmlns="http://schemas.openxmlformats.org/spreadsheetml/2006/main">
  <c r="J28" i="106"/>
  <c r="E28"/>
  <c r="D28"/>
  <c r="D18" i="104"/>
  <c r="C18"/>
  <c r="E18"/>
  <c r="F18"/>
  <c r="D27" i="100"/>
  <c r="C27"/>
  <c r="D20" i="115"/>
  <c r="E20"/>
  <c r="F20"/>
  <c r="D9" i="96"/>
  <c r="K18" i="104" l="1"/>
  <c r="C28" i="105" l="1"/>
  <c r="D28"/>
  <c r="E28"/>
  <c r="F28"/>
  <c r="G28"/>
  <c r="H28"/>
  <c r="I28"/>
  <c r="J28"/>
  <c r="F28" i="106"/>
  <c r="G28"/>
  <c r="H28"/>
  <c r="I28"/>
  <c r="K28"/>
  <c r="D19" i="101" l="1"/>
  <c r="D5" i="107" l="1"/>
  <c r="G5"/>
  <c r="H5"/>
  <c r="I5"/>
  <c r="D6"/>
  <c r="G6"/>
  <c r="H6"/>
  <c r="C20" i="115"/>
  <c r="N18" i="98"/>
  <c r="H8" i="96"/>
  <c r="H7"/>
  <c r="G8"/>
  <c r="G7"/>
  <c r="G28" i="95"/>
  <c r="C18" i="94"/>
  <c r="C12" i="119" l="1"/>
  <c r="D12"/>
  <c r="E12"/>
  <c r="F12"/>
  <c r="G12"/>
  <c r="H12"/>
  <c r="C8" i="122" l="1"/>
  <c r="D8"/>
  <c r="E8"/>
  <c r="F8"/>
  <c r="G8"/>
  <c r="C12" i="111"/>
  <c r="D12"/>
  <c r="E12"/>
  <c r="F12"/>
  <c r="C18" i="124" l="1"/>
  <c r="D18"/>
  <c r="E18"/>
  <c r="F18"/>
  <c r="G18"/>
  <c r="C8" i="123"/>
  <c r="D8"/>
  <c r="E8"/>
  <c r="F8"/>
  <c r="C13" i="121"/>
  <c r="D13"/>
  <c r="E13"/>
  <c r="F13"/>
  <c r="G13"/>
  <c r="H13"/>
  <c r="C11" i="120"/>
  <c r="D11"/>
  <c r="E11"/>
  <c r="F11"/>
  <c r="C12" i="117" l="1"/>
  <c r="D12"/>
  <c r="E12"/>
  <c r="F12"/>
  <c r="C11" i="116"/>
  <c r="D11"/>
  <c r="E11"/>
  <c r="F11"/>
  <c r="C24" i="114"/>
  <c r="D24"/>
  <c r="E24"/>
  <c r="F24"/>
  <c r="G24"/>
  <c r="H24"/>
  <c r="C17" i="112" l="1"/>
  <c r="D17"/>
  <c r="E17"/>
  <c r="F17"/>
  <c r="G17"/>
  <c r="H17"/>
  <c r="B28" i="109"/>
  <c r="C28"/>
  <c r="D28"/>
  <c r="E28"/>
  <c r="C18" i="108"/>
  <c r="D18"/>
  <c r="E18"/>
  <c r="F18"/>
  <c r="H18" l="1"/>
  <c r="K28" i="109"/>
  <c r="G18" i="108"/>
  <c r="J28" i="109"/>
  <c r="C27" i="99"/>
  <c r="D27"/>
  <c r="E27"/>
  <c r="F27"/>
  <c r="G27"/>
  <c r="H27"/>
  <c r="H18" i="104"/>
  <c r="I18"/>
  <c r="J18"/>
  <c r="C18" i="103" l="1"/>
  <c r="D18"/>
  <c r="F18"/>
  <c r="G18"/>
  <c r="I18"/>
  <c r="J18"/>
  <c r="L18"/>
  <c r="M18"/>
  <c r="C17" i="102"/>
  <c r="D17"/>
  <c r="F17"/>
  <c r="G17"/>
  <c r="I17"/>
  <c r="J17"/>
  <c r="K17"/>
  <c r="L17"/>
  <c r="C19" i="101"/>
  <c r="F19"/>
  <c r="G19"/>
  <c r="I19"/>
  <c r="J19"/>
  <c r="L19"/>
  <c r="M19"/>
  <c r="O19"/>
  <c r="P19"/>
  <c r="O17" i="102" l="1"/>
  <c r="N17"/>
  <c r="E27" i="100"/>
  <c r="F27"/>
  <c r="H27"/>
  <c r="I27"/>
  <c r="C18" i="98" l="1"/>
  <c r="D18"/>
  <c r="E18"/>
  <c r="F18"/>
  <c r="G18"/>
  <c r="H18"/>
  <c r="I18"/>
  <c r="J18"/>
  <c r="K18"/>
  <c r="L18"/>
  <c r="M18"/>
  <c r="C7" i="97"/>
  <c r="D7"/>
  <c r="E7"/>
  <c r="F7"/>
  <c r="G7"/>
  <c r="H7"/>
  <c r="C9" i="96"/>
  <c r="E9"/>
  <c r="F9"/>
  <c r="G9"/>
  <c r="H9"/>
  <c r="C28" i="95" l="1"/>
  <c r="D28"/>
  <c r="E28"/>
  <c r="F28"/>
  <c r="H28"/>
  <c r="D18" i="94" l="1"/>
  <c r="E18"/>
  <c r="F18"/>
  <c r="G18"/>
  <c r="H18"/>
  <c r="H10" i="107" l="1"/>
  <c r="G10"/>
  <c r="D10"/>
  <c r="H9"/>
  <c r="G9"/>
  <c r="D9"/>
  <c r="H8"/>
  <c r="G8"/>
  <c r="D8"/>
  <c r="H7"/>
  <c r="G7"/>
  <c r="D7"/>
  <c r="I7" l="1"/>
  <c r="I8"/>
</calcChain>
</file>

<file path=xl/comments1.xml><?xml version="1.0" encoding="utf-8"?>
<comments xmlns="http://schemas.openxmlformats.org/spreadsheetml/2006/main">
  <authors>
    <author>Sahar Mohammad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Sahar Mohammad: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Sahar Mohammad</author>
  </authors>
  <commentList>
    <comment ref="G14" authorId="0">
      <text>
        <r>
          <rPr>
            <b/>
            <sz val="8"/>
            <color indexed="81"/>
            <rFont val="Tahoma"/>
            <family val="2"/>
          </rPr>
          <t>Sahar Mohammad: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<sst xmlns="http://schemas.openxmlformats.org/spreadsheetml/2006/main" count="702" uniqueCount="165">
  <si>
    <t>المجموع</t>
  </si>
  <si>
    <t>ديالى</t>
  </si>
  <si>
    <t>بغداد</t>
  </si>
  <si>
    <t>بابل</t>
  </si>
  <si>
    <t>كربلاء</t>
  </si>
  <si>
    <t>النجف</t>
  </si>
  <si>
    <t>القادسية</t>
  </si>
  <si>
    <t>المثنى</t>
  </si>
  <si>
    <t>ذي قار</t>
  </si>
  <si>
    <t>واسط</t>
  </si>
  <si>
    <t>ميسان</t>
  </si>
  <si>
    <t>البصرة</t>
  </si>
  <si>
    <t>المحافظــــــــة</t>
  </si>
  <si>
    <t>العدد</t>
  </si>
  <si>
    <t>المبلغ</t>
  </si>
  <si>
    <t>مجموع مقاولات الأبنية</t>
  </si>
  <si>
    <t>مجموع مقاولات الإنشاءات</t>
  </si>
  <si>
    <t>كركوك</t>
  </si>
  <si>
    <t>الوزارات</t>
  </si>
  <si>
    <t>مجموع مقاولات الابنية</t>
  </si>
  <si>
    <t>مجموع مقاولات الانشاءات</t>
  </si>
  <si>
    <t>المجــــــــــــــــــموع</t>
  </si>
  <si>
    <t>وزارة النفط</t>
  </si>
  <si>
    <t>وزارة الموارد المائية</t>
  </si>
  <si>
    <t>وزارة الكهرباء</t>
  </si>
  <si>
    <t>وزارة الزراعة</t>
  </si>
  <si>
    <t>وزارة النقل</t>
  </si>
  <si>
    <t>وزارة البلديات</t>
  </si>
  <si>
    <t>وزارة الهجرة والمجرين</t>
  </si>
  <si>
    <t>وزارة التعليم العالي</t>
  </si>
  <si>
    <t>وزارة التربية</t>
  </si>
  <si>
    <t>وزارة الداخلية</t>
  </si>
  <si>
    <t>وزارة الصحة</t>
  </si>
  <si>
    <t>وزارة العلوم والتكنلوجيا</t>
  </si>
  <si>
    <t>وزارة الاتصالات</t>
  </si>
  <si>
    <t>امانة بغداد</t>
  </si>
  <si>
    <t>وزارة الصناعة والمعادن</t>
  </si>
  <si>
    <t>ديوان الوقف السنى</t>
  </si>
  <si>
    <t>ديوان الوقف الشيعي</t>
  </si>
  <si>
    <t>وزارة شؤون المحافظات</t>
  </si>
  <si>
    <t>دور سكن</t>
  </si>
  <si>
    <t>مجمعات سكنية</t>
  </si>
  <si>
    <t>وزارة البلديات والاشغال</t>
  </si>
  <si>
    <t>وزارة الاعمار والاسكان</t>
  </si>
  <si>
    <t>المبلغ : مليون دينار</t>
  </si>
  <si>
    <t>أبنية تجارية</t>
  </si>
  <si>
    <t>أبنية صناعية</t>
  </si>
  <si>
    <t>أبنية صحية</t>
  </si>
  <si>
    <t>أبنية ثقافية</t>
  </si>
  <si>
    <t xml:space="preserve"> </t>
  </si>
  <si>
    <t>وزارة الاعمار ولاسكان</t>
  </si>
  <si>
    <t>وزارة الهجرة والمهجرين</t>
  </si>
  <si>
    <t>ديوان الوقف السني</t>
  </si>
  <si>
    <t>وزارة العمل والشؤون الاجتماعية</t>
  </si>
  <si>
    <t xml:space="preserve">ابنية خدمية </t>
  </si>
  <si>
    <t>وزارة التعليم العالى</t>
  </si>
  <si>
    <t>ديوان الوقف الشيعى</t>
  </si>
  <si>
    <t>تابع جدول (7)</t>
  </si>
  <si>
    <t>انشاءات زراعية</t>
  </si>
  <si>
    <t>نقل واتصالات</t>
  </si>
  <si>
    <t>خدمية</t>
  </si>
  <si>
    <t>الصناعة الاستخراجية</t>
  </si>
  <si>
    <t xml:space="preserve">وزارة النفط </t>
  </si>
  <si>
    <t>وزارة البلديات وللاشغال</t>
  </si>
  <si>
    <t xml:space="preserve">(10) تابع جدول </t>
  </si>
  <si>
    <t>تابع جدول  (11)</t>
  </si>
  <si>
    <t>جدول (1)</t>
  </si>
  <si>
    <t>المجموع العام</t>
  </si>
  <si>
    <t>السنوات</t>
  </si>
  <si>
    <t>خطة</t>
  </si>
  <si>
    <t>ميزانية</t>
  </si>
  <si>
    <t xml:space="preserve">وزارة العمل والشؤون الاجتماعية </t>
  </si>
  <si>
    <t>الوزارة</t>
  </si>
  <si>
    <t>ديوان الوقف  الشعي</t>
  </si>
  <si>
    <t>وزارة الشؤون المحافظات</t>
  </si>
  <si>
    <t>وزارة شؤون االمحافظات</t>
  </si>
  <si>
    <t>ديوان السني</t>
  </si>
  <si>
    <t>المبلغ : الف دينار</t>
  </si>
  <si>
    <t>المبلغ :الف دينار</t>
  </si>
  <si>
    <t>المبلغ:الف دينار</t>
  </si>
  <si>
    <t>المفوضية العليا للانتخابات</t>
  </si>
  <si>
    <t>ديوان الوقف المسيحي</t>
  </si>
  <si>
    <t xml:space="preserve">عدد ومبلغ المقاولات المحالة في القطاع العام حسب الوزارات لسنة 2015                                                                                                                                        </t>
  </si>
  <si>
    <t>عدد ومبلغ المقاولات المحالة  في القطاع العام حسب المحافظات لسنة 2015</t>
  </si>
  <si>
    <t xml:space="preserve">عدد ومبلغ مقاولات الابنية السكنية المحالة في القطاع العام حسب المحافظات لسنة 2015 </t>
  </si>
  <si>
    <t xml:space="preserve">جدول (4) </t>
  </si>
  <si>
    <t xml:space="preserve">(5) جدول </t>
  </si>
  <si>
    <t xml:space="preserve">عدد ومبلغ مقاولات الابنية السكنية المحالة في القطاع العام حسب الوزارات لسنة 2015 </t>
  </si>
  <si>
    <t xml:space="preserve"> جدول  (6)</t>
  </si>
  <si>
    <t>عدد ومبلغ مقاولات الابنية  غيرالسكنية المحالة في القطاع العام حسب المحافظات لسنة 2015</t>
  </si>
  <si>
    <t xml:space="preserve">(7) جدول </t>
  </si>
  <si>
    <t xml:space="preserve">عدد ومبلغ مقاولات الابنية  غيرالسكنية المحالة في القطاع العام حسب الوزارات لسنة 2015 </t>
  </si>
  <si>
    <t>عدد ومبلغ مقاولات الابنية غير السكنية المحالة في القطاع العام لسنة 2015</t>
  </si>
  <si>
    <t>جدول (8)</t>
  </si>
  <si>
    <t xml:space="preserve">عدد ومبلغ مقاولات الانشاءات المحالة في القطاع العام حسب النشاط الاقتصادي والمحافظة لسنة 2015 </t>
  </si>
  <si>
    <t xml:space="preserve">(9) جدول </t>
  </si>
  <si>
    <t xml:space="preserve">وزارة الهجرة  والمهجرين </t>
  </si>
  <si>
    <t xml:space="preserve">(10) جدول </t>
  </si>
  <si>
    <t xml:space="preserve">(11) جدول </t>
  </si>
  <si>
    <t>وزارة التعليم العالي والبحث العلمي</t>
  </si>
  <si>
    <t>وزارةالبلديات والاشغال</t>
  </si>
  <si>
    <t xml:space="preserve">العدد             </t>
  </si>
  <si>
    <t xml:space="preserve">(12) جدول </t>
  </si>
  <si>
    <t>جدول  (13)</t>
  </si>
  <si>
    <t xml:space="preserve">وزارة شؤون المحافظات </t>
  </si>
  <si>
    <t xml:space="preserve">(15) جدول </t>
  </si>
  <si>
    <t xml:space="preserve">(18) جدول  </t>
  </si>
  <si>
    <t xml:space="preserve">(19) جدول </t>
  </si>
  <si>
    <t xml:space="preserve">(21) جدول </t>
  </si>
  <si>
    <t>وزارة الهجرة والمهجريين</t>
  </si>
  <si>
    <t xml:space="preserve">(23) جدول </t>
  </si>
  <si>
    <t xml:space="preserve">(24) جدول </t>
  </si>
  <si>
    <t xml:space="preserve">خطة </t>
  </si>
  <si>
    <t xml:space="preserve">المبلغ :الف دينار      </t>
  </si>
  <si>
    <t xml:space="preserve">عدد ومبلغ مقاولات الانشاءات المحالة حسب الوزارات ونوع النشاط الاقتصادي لسنة 2015 </t>
  </si>
  <si>
    <t>عدد ومبلغ المقاولات المحالة حسب المحافظات ونوع االنشاط الاقتصادي لسنة 2015</t>
  </si>
  <si>
    <t>عدد ومبلغ المقاولات المحالة حسب المحافظات ونوع النشاط الاقتصادي لسنة 2015</t>
  </si>
  <si>
    <t xml:space="preserve">عدد ومبلغ المقاولات المحالة حسب الوزارات والنشاط الاقتصادي لسنة  2015 </t>
  </si>
  <si>
    <t>عدد ومبلغ المقاولات المحالة حسب الوزارات والنشاط الاقتصادي لسنة 2015</t>
  </si>
  <si>
    <t xml:space="preserve">عدد ومبلغ المقاولات حسب المحافظات ونوع  الخطة والميزانية لسنة 2015 (اجمالي)                                                                                                                                          </t>
  </si>
  <si>
    <t xml:space="preserve">عدد ومبلغ المقاولات المحالة حسب الوزارات ونوع الخطة والميزانية لمحافظة كركوك لسنة 2015                                                                                                                                         </t>
  </si>
  <si>
    <t xml:space="preserve">عدد ومبلغ المقاولات المحالة حسب الوزارات ونوع الخطة والميزانية لمحافظة ديالى لسنة 2015  </t>
  </si>
  <si>
    <t xml:space="preserve">عدد ومبلغ المقاولات المحالة حسب الوزارات ونوع الخطة والميزانية لمحافظة بغداد خلال لسنة 2015                                                                                                                                        </t>
  </si>
  <si>
    <t xml:space="preserve">عدد ومبلغ المقاولات المحالة حسب الوزارات ونوع الخطة والميزانية لمحافظة بابل لسنة 2015                                                                                                                                     </t>
  </si>
  <si>
    <t xml:space="preserve">عدد ومبلغ المقاولات المحالة حسب الوزارات ونوع الخطة والميزانية لمحافظة كربلاء لسنة 2015                                                                                                                                           </t>
  </si>
  <si>
    <t xml:space="preserve">عدد ومبلغ المقاولات المحالة حسب الوزارات ونوع الخطة والميزانية لمحافظة واسط لسنة  2015                                                                                                                                          </t>
  </si>
  <si>
    <t xml:space="preserve">عدد ومبلغ المقاولات المحالة حسب الوزارات ونوع الخطة والميزانية لمحافظة النجف لسنة 2015                                                                                                                                     </t>
  </si>
  <si>
    <t xml:space="preserve">عدد ومبلغ المقاولات المحالة حسب الوزارات ونوع الخطة والميزانية لمحافظة القادسية لسنة 2015                                                                                                                                   </t>
  </si>
  <si>
    <t xml:space="preserve">عدد ومبلغ المقاولات المحالة حسب الوزارات ونوع الخطة والميزانية لمحافظة المثنى لسنة  2015                                                                                                                                      </t>
  </si>
  <si>
    <t xml:space="preserve">عدد ومبلغ المقاولات المحالة حسب الوزارات ونوع الخطة والميزانية لمحافظة ذي قار لسنة 2015                                                                                                                                       </t>
  </si>
  <si>
    <t xml:space="preserve">عدد ومبلغ المقاولات المحالة حسب الوزارات ونوع الخطة والميزانية لمحافظة ميسان  لسنة 2015                                                                                                                                         </t>
  </si>
  <si>
    <t xml:space="preserve">عدد ومبلغ المقاولات المحالة حسب الوزارات ونوع الخطة والميزانية لمحافظة البصرة لسنة 2015                                                                                                                                   </t>
  </si>
  <si>
    <t>جدول (2)</t>
  </si>
  <si>
    <t>الزراعة</t>
  </si>
  <si>
    <t>الاستخراجية</t>
  </si>
  <si>
    <t>التحويلية</t>
  </si>
  <si>
    <t>الماء والكهرباء</t>
  </si>
  <si>
    <t>النقل والمواصلات</t>
  </si>
  <si>
    <t>البنوك والتأمين</t>
  </si>
  <si>
    <t>الخدمات</t>
  </si>
  <si>
    <t>الأبنية تجارية</t>
  </si>
  <si>
    <t>الأبنية صناعية</t>
  </si>
  <si>
    <t>الأبنية صحية</t>
  </si>
  <si>
    <t>الأبنية ثقافية</t>
  </si>
  <si>
    <t>الأبنية خدمية</t>
  </si>
  <si>
    <t>المحافظــــــة</t>
  </si>
  <si>
    <t>المحافظــــة</t>
  </si>
  <si>
    <t>الانشاءات الزراعية</t>
  </si>
  <si>
    <t>النقل والاتصالات</t>
  </si>
  <si>
    <t>الخدمية</t>
  </si>
  <si>
    <t>وزارةالعمل والشؤون الاجتماعية</t>
  </si>
  <si>
    <t>المؤشرات الرئيسية لمقاولات الابنية والانشاءات في القطاع العام للمدة من  (2008 - 2015 )</t>
  </si>
  <si>
    <t xml:space="preserve">(3) جدول </t>
  </si>
  <si>
    <t>وزارة الدولة لشؤون المحافظات</t>
  </si>
  <si>
    <t xml:space="preserve">(14) جدول </t>
  </si>
  <si>
    <t xml:space="preserve">(16) جدول  </t>
  </si>
  <si>
    <t xml:space="preserve">(17) جدول </t>
  </si>
  <si>
    <t xml:space="preserve">(20) جدول </t>
  </si>
  <si>
    <t>(22) جدول رقم</t>
  </si>
  <si>
    <t xml:space="preserve">(25) جدول </t>
  </si>
  <si>
    <t xml:space="preserve"> المبلغ                 </t>
  </si>
  <si>
    <t xml:space="preserve">المبلغ              </t>
  </si>
  <si>
    <t xml:space="preserve">                  المبلغ   </t>
  </si>
  <si>
    <t xml:space="preserve">        عدد ومبلغ المقاولات المحالة حسب والوزارات ونوع الميزانية  لسنة2015                                                                                                                                         </t>
  </si>
  <si>
    <t xml:space="preserve">                المبلغ</t>
  </si>
</sst>
</file>

<file path=xl/styles.xml><?xml version="1.0" encoding="utf-8"?>
<styleSheet xmlns="http://schemas.openxmlformats.org/spreadsheetml/2006/main">
  <fonts count="33">
    <font>
      <sz val="10"/>
      <name val="Arial"/>
      <charset val="178"/>
    </font>
    <font>
      <b/>
      <sz val="11"/>
      <name val="Arial"/>
      <family val="2"/>
      <charset val="178"/>
    </font>
    <font>
      <sz val="8"/>
      <name val="Arial"/>
      <family val="2"/>
    </font>
    <font>
      <sz val="12"/>
      <name val="Arial"/>
      <family val="2"/>
    </font>
    <font>
      <sz val="10"/>
      <name val="Al-Mohanad"/>
      <charset val="178"/>
    </font>
    <font>
      <b/>
      <sz val="11"/>
      <name val="Al-Mohanad"/>
      <charset val="178"/>
    </font>
    <font>
      <b/>
      <sz val="11"/>
      <name val="Arial"/>
      <family val="2"/>
    </font>
    <font>
      <b/>
      <sz val="12"/>
      <name val="Arial"/>
      <family val="2"/>
    </font>
    <font>
      <b/>
      <sz val="11"/>
      <name val="Al-Mohanad"/>
    </font>
    <font>
      <b/>
      <sz val="11"/>
      <color indexed="8"/>
      <name val="Al-Mohanad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14"/>
      <name val="Al-Mohanad"/>
    </font>
    <font>
      <b/>
      <sz val="12"/>
      <name val="Al-Mohanad"/>
    </font>
    <font>
      <sz val="12"/>
      <name val="Al-Mohanad"/>
    </font>
    <font>
      <sz val="10"/>
      <name val="Al-Mohanad"/>
    </font>
    <font>
      <sz val="11"/>
      <name val="Al-Mohanad"/>
    </font>
    <font>
      <b/>
      <sz val="10"/>
      <name val="Al-Mohanad"/>
    </font>
    <font>
      <sz val="14"/>
      <name val="Al-Mohanad"/>
    </font>
    <font>
      <sz val="12"/>
      <name val="Al-Mohanadl"/>
    </font>
    <font>
      <sz val="10"/>
      <name val="Al-Mohanadl"/>
    </font>
    <font>
      <b/>
      <sz val="12"/>
      <name val="Al-Mohanadl"/>
    </font>
    <font>
      <b/>
      <sz val="12"/>
      <color indexed="8"/>
      <name val="Al-Mohanad"/>
    </font>
    <font>
      <b/>
      <sz val="10"/>
      <color indexed="8"/>
      <name val="Al-Mohanad"/>
    </font>
    <font>
      <sz val="10"/>
      <color indexed="8"/>
      <name val="Al-Mohanad"/>
    </font>
    <font>
      <b/>
      <sz val="11"/>
      <name val="Al-Mohanad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1" fontId="4" fillId="0" borderId="0" xfId="0" applyNumberFormat="1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1" fontId="8" fillId="3" borderId="5" xfId="0" applyNumberFormat="1" applyFont="1" applyFill="1" applyBorder="1" applyAlignment="1">
      <alignment vertical="center" wrapText="1"/>
    </xf>
    <xf numFmtId="1" fontId="8" fillId="0" borderId="5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3" fontId="6" fillId="3" borderId="5" xfId="0" applyNumberFormat="1" applyFont="1" applyFill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1" fontId="6" fillId="0" borderId="5" xfId="0" applyNumberFormat="1" applyFont="1" applyBorder="1" applyAlignment="1">
      <alignment vertical="center" wrapText="1"/>
    </xf>
    <xf numFmtId="0" fontId="0" fillId="0" borderId="0" xfId="0" applyBorder="1"/>
    <xf numFmtId="0" fontId="10" fillId="0" borderId="1" xfId="0" applyFont="1" applyBorder="1" applyAlignment="1"/>
    <xf numFmtId="0" fontId="0" fillId="0" borderId="4" xfId="0" applyBorder="1"/>
    <xf numFmtId="3" fontId="0" fillId="0" borderId="0" xfId="0" applyNumberFormat="1" applyBorder="1"/>
    <xf numFmtId="0" fontId="10" fillId="0" borderId="0" xfId="0" applyFont="1"/>
    <xf numFmtId="1" fontId="6" fillId="3" borderId="5" xfId="0" applyNumberFormat="1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 wrapText="1"/>
    </xf>
    <xf numFmtId="3" fontId="6" fillId="3" borderId="9" xfId="0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3" fontId="0" fillId="0" borderId="0" xfId="0" applyNumberFormat="1"/>
    <xf numFmtId="3" fontId="6" fillId="3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3" fontId="0" fillId="2" borderId="0" xfId="0" applyNumberFormat="1" applyFill="1"/>
    <xf numFmtId="0" fontId="11" fillId="3" borderId="5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3" fontId="16" fillId="0" borderId="0" xfId="0" applyNumberFormat="1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2" borderId="0" xfId="0" applyFill="1"/>
    <xf numFmtId="0" fontId="5" fillId="0" borderId="0" xfId="0" applyFont="1" applyFill="1" applyAlignment="1">
      <alignment vertical="center" wrapText="1"/>
    </xf>
    <xf numFmtId="0" fontId="10" fillId="3" borderId="0" xfId="0" applyFont="1" applyFill="1" applyAlignment="1"/>
    <xf numFmtId="0" fontId="10" fillId="0" borderId="0" xfId="0" applyFont="1" applyFill="1" applyAlignment="1">
      <alignment horizontal="left" vertical="center" wrapText="1"/>
    </xf>
    <xf numFmtId="3" fontId="11" fillId="3" borderId="5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3" fontId="11" fillId="3" borderId="5" xfId="0" applyNumberFormat="1" applyFont="1" applyFill="1" applyBorder="1" applyAlignment="1">
      <alignment vertical="center" wrapText="1"/>
    </xf>
    <xf numFmtId="1" fontId="6" fillId="3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" fontId="6" fillId="2" borderId="0" xfId="0" applyNumberFormat="1" applyFont="1" applyFill="1" applyBorder="1" applyAlignment="1">
      <alignment vertical="center" wrapText="1"/>
    </xf>
    <xf numFmtId="3" fontId="6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Alignment="1"/>
    <xf numFmtId="0" fontId="10" fillId="0" borderId="0" xfId="0" applyFont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center" vertical="center" wrapText="1"/>
    </xf>
    <xf numFmtId="1" fontId="19" fillId="0" borderId="5" xfId="0" applyNumberFormat="1" applyFont="1" applyBorder="1" applyAlignment="1">
      <alignment vertical="center" wrapText="1"/>
    </xf>
    <xf numFmtId="1" fontId="19" fillId="3" borderId="5" xfId="0" applyNumberFormat="1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1" fontId="22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1" fontId="22" fillId="2" borderId="0" xfId="0" applyNumberFormat="1" applyFont="1" applyFill="1" applyAlignment="1">
      <alignment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3" fontId="9" fillId="3" borderId="1" xfId="0" applyNumberFormat="1" applyFont="1" applyFill="1" applyBorder="1" applyAlignment="1">
      <alignment vertical="center" wrapText="1"/>
    </xf>
    <xf numFmtId="0" fontId="21" fillId="0" borderId="0" xfId="0" applyFont="1"/>
    <xf numFmtId="0" fontId="24" fillId="0" borderId="0" xfId="0" applyFont="1"/>
    <xf numFmtId="0" fontId="19" fillId="0" borderId="0" xfId="0" applyFont="1" applyFill="1" applyAlignment="1">
      <alignment vertical="center" wrapText="1"/>
    </xf>
    <xf numFmtId="0" fontId="21" fillId="2" borderId="0" xfId="0" applyFont="1" applyFill="1"/>
    <xf numFmtId="0" fontId="21" fillId="2" borderId="0" xfId="0" applyFont="1" applyFill="1" applyAlignment="1">
      <alignment vertical="center" wrapText="1"/>
    </xf>
    <xf numFmtId="0" fontId="23" fillId="0" borderId="0" xfId="0" applyFont="1" applyAlignment="1">
      <alignment vertical="center" wrapText="1"/>
    </xf>
    <xf numFmtId="3" fontId="21" fillId="0" borderId="0" xfId="0" applyNumberFormat="1" applyFont="1"/>
    <xf numFmtId="1" fontId="21" fillId="0" borderId="0" xfId="0" applyNumberFormat="1" applyFont="1"/>
    <xf numFmtId="3" fontId="8" fillId="2" borderId="5" xfId="0" applyNumberFormat="1" applyFont="1" applyFill="1" applyBorder="1" applyAlignment="1">
      <alignment vertical="center" wrapText="1"/>
    </xf>
    <xf numFmtId="3" fontId="21" fillId="2" borderId="0" xfId="0" applyNumberFormat="1" applyFont="1" applyFill="1"/>
    <xf numFmtId="1" fontId="21" fillId="2" borderId="0" xfId="0" applyNumberFormat="1" applyFont="1" applyFill="1"/>
    <xf numFmtId="0" fontId="21" fillId="3" borderId="0" xfId="0" applyFont="1" applyFill="1"/>
    <xf numFmtId="1" fontId="21" fillId="0" borderId="0" xfId="0" applyNumberFormat="1" applyFont="1" applyAlignment="1">
      <alignment vertical="center" wrapText="1"/>
    </xf>
    <xf numFmtId="3" fontId="21" fillId="0" borderId="0" xfId="0" applyNumberFormat="1" applyFont="1" applyAlignment="1">
      <alignment vertical="center" wrapText="1"/>
    </xf>
    <xf numFmtId="1" fontId="8" fillId="0" borderId="5" xfId="0" applyNumberFormat="1" applyFont="1" applyBorder="1" applyAlignment="1">
      <alignment horizontal="right" vertical="center" wrapText="1"/>
    </xf>
    <xf numFmtId="1" fontId="8" fillId="0" borderId="5" xfId="0" applyNumberFormat="1" applyFont="1" applyBorder="1" applyAlignment="1">
      <alignment vertical="center" wrapText="1" readingOrder="1"/>
    </xf>
    <xf numFmtId="1" fontId="8" fillId="3" borderId="5" xfId="0" applyNumberFormat="1" applyFont="1" applyFill="1" applyBorder="1" applyAlignment="1">
      <alignment vertical="center" wrapText="1" readingOrder="1"/>
    </xf>
    <xf numFmtId="0" fontId="21" fillId="0" borderId="0" xfId="0" applyFont="1" applyBorder="1"/>
    <xf numFmtId="0" fontId="21" fillId="0" borderId="0" xfId="0" applyFont="1" applyAlignment="1"/>
    <xf numFmtId="0" fontId="23" fillId="0" borderId="0" xfId="0" applyFont="1"/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1" fillId="0" borderId="0" xfId="0" applyFont="1" applyAlignment="1">
      <alignment horizontal="center"/>
    </xf>
    <xf numFmtId="0" fontId="26" fillId="0" borderId="0" xfId="0" applyFont="1"/>
    <xf numFmtId="3" fontId="26" fillId="0" borderId="0" xfId="0" applyNumberFormat="1" applyFont="1"/>
    <xf numFmtId="0" fontId="26" fillId="0" borderId="0" xfId="0" applyFont="1" applyAlignment="1">
      <alignment horizontal="center"/>
    </xf>
    <xf numFmtId="0" fontId="22" fillId="0" borderId="0" xfId="0" applyFont="1" applyFill="1" applyAlignment="1">
      <alignment horizontal="right" vertical="center" wrapText="1"/>
    </xf>
    <xf numFmtId="0" fontId="22" fillId="0" borderId="0" xfId="0" applyFont="1" applyFill="1" applyBorder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vertical="center" wrapText="1"/>
    </xf>
    <xf numFmtId="0" fontId="29" fillId="2" borderId="0" xfId="0" applyFont="1" applyFill="1" applyBorder="1" applyAlignment="1">
      <alignment horizontal="left" vertical="center" wrapText="1"/>
    </xf>
    <xf numFmtId="3" fontId="29" fillId="2" borderId="0" xfId="0" applyNumberFormat="1" applyFont="1" applyFill="1" applyBorder="1" applyAlignment="1">
      <alignment horizontal="left"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/>
    <xf numFmtId="3" fontId="8" fillId="3" borderId="1" xfId="0" applyNumberFormat="1" applyFont="1" applyFill="1" applyBorder="1" applyAlignment="1">
      <alignment vertical="center" wrapText="1"/>
    </xf>
    <xf numFmtId="0" fontId="21" fillId="0" borderId="0" xfId="0" applyFont="1" applyBorder="1" applyAlignment="1"/>
    <xf numFmtId="0" fontId="29" fillId="2" borderId="0" xfId="0" applyFont="1" applyFill="1" applyBorder="1" applyAlignment="1">
      <alignment vertical="center" wrapText="1"/>
    </xf>
    <xf numFmtId="3" fontId="29" fillId="2" borderId="0" xfId="0" applyNumberFormat="1" applyFont="1" applyFill="1" applyBorder="1" applyAlignment="1">
      <alignment vertical="center" wrapText="1"/>
    </xf>
    <xf numFmtId="0" fontId="23" fillId="2" borderId="0" xfId="0" applyFont="1" applyFill="1" applyBorder="1"/>
    <xf numFmtId="0" fontId="29" fillId="0" borderId="0" xfId="0" applyFont="1" applyFill="1" applyBorder="1" applyAlignment="1">
      <alignment vertical="center" wrapText="1"/>
    </xf>
    <xf numFmtId="3" fontId="29" fillId="0" borderId="0" xfId="0" applyNumberFormat="1" applyFont="1" applyFill="1" applyBorder="1" applyAlignment="1">
      <alignment vertical="center" wrapText="1"/>
    </xf>
    <xf numFmtId="0" fontId="23" fillId="0" borderId="0" xfId="0" applyFont="1" applyBorder="1"/>
    <xf numFmtId="0" fontId="19" fillId="0" borderId="0" xfId="0" applyFont="1" applyFill="1" applyAlignment="1">
      <alignment horizontal="right" vertical="center" wrapText="1"/>
    </xf>
    <xf numFmtId="0" fontId="19" fillId="0" borderId="6" xfId="0" applyFont="1" applyFill="1" applyBorder="1" applyAlignment="1">
      <alignment horizontal="right" vertical="center" wrapText="1"/>
    </xf>
    <xf numFmtId="0" fontId="18" fillId="3" borderId="0" xfId="0" applyFont="1" applyFill="1" applyAlignment="1">
      <alignment horizontal="center" vertical="center" wrapText="1"/>
    </xf>
    <xf numFmtId="0" fontId="20" fillId="0" borderId="6" xfId="0" applyFont="1" applyFill="1" applyBorder="1" applyAlignment="1">
      <alignment horizontal="right" vertical="center" wrapText="1"/>
    </xf>
    <xf numFmtId="0" fontId="28" fillId="3" borderId="1" xfId="0" applyFont="1" applyFill="1" applyBorder="1" applyAlignment="1">
      <alignment horizontal="center" vertical="center" wrapText="1"/>
    </xf>
    <xf numFmtId="3" fontId="28" fillId="2" borderId="1" xfId="0" applyNumberFormat="1" applyFont="1" applyFill="1" applyBorder="1" applyAlignment="1">
      <alignment horizontal="left" vertical="center" wrapText="1"/>
    </xf>
    <xf numFmtId="3" fontId="28" fillId="3" borderId="1" xfId="0" applyNumberFormat="1" applyFont="1" applyFill="1" applyBorder="1" applyAlignment="1">
      <alignment horizontal="left" vertical="center" wrapText="1"/>
    </xf>
    <xf numFmtId="3" fontId="28" fillId="0" borderId="1" xfId="0" applyNumberFormat="1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right" vertical="center" wrapText="1"/>
    </xf>
    <xf numFmtId="0" fontId="19" fillId="0" borderId="0" xfId="0" applyFont="1" applyFill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1" fontId="19" fillId="0" borderId="2" xfId="0" applyNumberFormat="1" applyFont="1" applyFill="1" applyBorder="1" applyAlignment="1">
      <alignment vertical="center" wrapText="1"/>
    </xf>
    <xf numFmtId="3" fontId="19" fillId="0" borderId="2" xfId="0" applyNumberFormat="1" applyFont="1" applyFill="1" applyBorder="1" applyAlignment="1">
      <alignment vertical="center" wrapText="1"/>
    </xf>
    <xf numFmtId="3" fontId="20" fillId="0" borderId="0" xfId="0" applyNumberFormat="1" applyFont="1" applyFill="1" applyAlignment="1">
      <alignment horizontal="right" vertical="center" wrapText="1"/>
    </xf>
    <xf numFmtId="3" fontId="20" fillId="0" borderId="0" xfId="0" applyNumberFormat="1" applyFont="1" applyFill="1" applyAlignment="1">
      <alignment vertical="center" wrapText="1"/>
    </xf>
    <xf numFmtId="3" fontId="20" fillId="0" borderId="0" xfId="0" applyNumberFormat="1" applyFont="1"/>
    <xf numFmtId="3" fontId="19" fillId="3" borderId="2" xfId="0" applyNumberFormat="1" applyFont="1" applyFill="1" applyBorder="1" applyAlignment="1">
      <alignment vertical="center" wrapText="1"/>
    </xf>
    <xf numFmtId="3" fontId="19" fillId="0" borderId="0" xfId="0" applyNumberFormat="1" applyFont="1" applyFill="1" applyAlignment="1">
      <alignment vertical="center" wrapText="1"/>
    </xf>
    <xf numFmtId="3" fontId="19" fillId="3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3" fontId="19" fillId="0" borderId="0" xfId="0" applyNumberFormat="1" applyFont="1"/>
    <xf numFmtId="1" fontId="19" fillId="3" borderId="2" xfId="0" applyNumberFormat="1" applyFont="1" applyFill="1" applyBorder="1" applyAlignment="1">
      <alignment horizontal="left" vertical="center" wrapText="1"/>
    </xf>
    <xf numFmtId="3" fontId="19" fillId="3" borderId="2" xfId="0" applyNumberFormat="1" applyFont="1" applyFill="1" applyBorder="1" applyAlignment="1">
      <alignment horizontal="left" vertical="center" wrapText="1"/>
    </xf>
    <xf numFmtId="3" fontId="28" fillId="3" borderId="8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28" fillId="3" borderId="1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right"/>
    </xf>
    <xf numFmtId="0" fontId="28" fillId="3" borderId="8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19" fillId="3" borderId="4" xfId="0" applyFont="1" applyFill="1" applyBorder="1" applyAlignment="1">
      <alignment horizontal="right" vertical="center" wrapText="1"/>
    </xf>
    <xf numFmtId="0" fontId="20" fillId="0" borderId="0" xfId="0" applyFont="1" applyFill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3" fontId="19" fillId="3" borderId="3" xfId="0" applyNumberFormat="1" applyFont="1" applyFill="1" applyBorder="1" applyAlignment="1">
      <alignment horizontal="center" vertical="center" wrapText="1"/>
    </xf>
    <xf numFmtId="3" fontId="19" fillId="3" borderId="5" xfId="0" applyNumberFormat="1" applyFont="1" applyFill="1" applyBorder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3" fontId="27" fillId="3" borderId="3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1" fontId="19" fillId="3" borderId="8" xfId="0" applyNumberFormat="1" applyFont="1" applyFill="1" applyBorder="1" applyAlignment="1">
      <alignment horizontal="center" vertical="center" wrapText="1" readingOrder="1"/>
    </xf>
    <xf numFmtId="3" fontId="19" fillId="3" borderId="8" xfId="0" applyNumberFormat="1" applyFont="1" applyFill="1" applyBorder="1" applyAlignment="1">
      <alignment horizontal="center" vertical="center" wrapText="1" readingOrder="1"/>
    </xf>
    <xf numFmtId="1" fontId="19" fillId="0" borderId="5" xfId="0" applyNumberFormat="1" applyFont="1" applyBorder="1" applyAlignment="1">
      <alignment vertical="center" wrapText="1" readingOrder="1"/>
    </xf>
    <xf numFmtId="3" fontId="19" fillId="0" borderId="5" xfId="0" applyNumberFormat="1" applyFont="1" applyBorder="1" applyAlignment="1">
      <alignment vertical="center" wrapText="1" readingOrder="1"/>
    </xf>
    <xf numFmtId="1" fontId="19" fillId="3" borderId="5" xfId="0" applyNumberFormat="1" applyFont="1" applyFill="1" applyBorder="1" applyAlignment="1">
      <alignment vertical="center" wrapText="1" readingOrder="1"/>
    </xf>
    <xf numFmtId="3" fontId="19" fillId="3" borderId="5" xfId="0" applyNumberFormat="1" applyFont="1" applyFill="1" applyBorder="1" applyAlignment="1">
      <alignment vertical="center" wrapText="1" readingOrder="1"/>
    </xf>
    <xf numFmtId="3" fontId="19" fillId="0" borderId="5" xfId="0" applyNumberFormat="1" applyFont="1" applyBorder="1" applyAlignment="1">
      <alignment vertical="center" wrapText="1"/>
    </xf>
    <xf numFmtId="0" fontId="23" fillId="0" borderId="6" xfId="0" applyFont="1" applyBorder="1" applyAlignment="1"/>
    <xf numFmtId="0" fontId="19" fillId="0" borderId="6" xfId="0" applyFont="1" applyBorder="1" applyAlignment="1"/>
    <xf numFmtId="1" fontId="19" fillId="3" borderId="8" xfId="0" applyNumberFormat="1" applyFont="1" applyFill="1" applyBorder="1" applyAlignment="1">
      <alignment horizontal="center" vertical="center" wrapText="1"/>
    </xf>
    <xf numFmtId="3" fontId="19" fillId="3" borderId="8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right" vertical="center" wrapText="1"/>
    </xf>
    <xf numFmtId="1" fontId="19" fillId="0" borderId="2" xfId="0" applyNumberFormat="1" applyFont="1" applyFill="1" applyBorder="1" applyAlignment="1">
      <alignment horizontal="right" vertical="center" wrapText="1"/>
    </xf>
    <xf numFmtId="0" fontId="28" fillId="2" borderId="5" xfId="0" applyFont="1" applyFill="1" applyBorder="1" applyAlignment="1">
      <alignment horizontal="left" vertical="center" wrapText="1"/>
    </xf>
    <xf numFmtId="3" fontId="28" fillId="2" borderId="5" xfId="0" applyNumberFormat="1" applyFont="1" applyFill="1" applyBorder="1" applyAlignment="1">
      <alignment horizontal="left" vertical="center" wrapText="1"/>
    </xf>
    <xf numFmtId="3" fontId="19" fillId="3" borderId="8" xfId="0" applyNumberFormat="1" applyFont="1" applyFill="1" applyBorder="1" applyAlignment="1">
      <alignment horizontal="center" vertical="center" wrapText="1"/>
    </xf>
    <xf numFmtId="3" fontId="28" fillId="0" borderId="2" xfId="0" applyNumberFormat="1" applyFont="1" applyFill="1" applyBorder="1" applyAlignment="1">
      <alignment horizontal="left" vertical="center" wrapText="1"/>
    </xf>
    <xf numFmtId="3" fontId="9" fillId="2" borderId="5" xfId="0" applyNumberFormat="1" applyFont="1" applyFill="1" applyBorder="1" applyAlignment="1">
      <alignment vertical="center" wrapText="1"/>
    </xf>
    <xf numFmtId="0" fontId="28" fillId="2" borderId="5" xfId="0" applyFont="1" applyFill="1" applyBorder="1" applyAlignment="1">
      <alignment vertical="center" wrapText="1"/>
    </xf>
    <xf numFmtId="3" fontId="28" fillId="2" borderId="5" xfId="0" applyNumberFormat="1" applyFont="1" applyFill="1" applyBorder="1" applyAlignment="1">
      <alignment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 indent="1"/>
    </xf>
    <xf numFmtId="0" fontId="19" fillId="0" borderId="2" xfId="0" applyFont="1" applyFill="1" applyBorder="1" applyAlignment="1">
      <alignment horizontal="right" vertical="center" wrapText="1" indent="1"/>
    </xf>
    <xf numFmtId="0" fontId="0" fillId="0" borderId="0" xfId="0" applyAlignment="1">
      <alignment horizontal="right" indent="1"/>
    </xf>
    <xf numFmtId="0" fontId="21" fillId="0" borderId="0" xfId="0" applyFont="1" applyAlignment="1">
      <alignment horizontal="right" vertical="center" wrapText="1" indent="1"/>
    </xf>
    <xf numFmtId="0" fontId="19" fillId="0" borderId="1" xfId="0" applyFont="1" applyBorder="1" applyAlignment="1">
      <alignment horizontal="right" vertical="center" wrapText="1" indent="1"/>
    </xf>
    <xf numFmtId="0" fontId="19" fillId="3" borderId="1" xfId="0" applyFont="1" applyFill="1" applyBorder="1" applyAlignment="1">
      <alignment horizontal="right" vertical="center" wrapText="1" indent="1"/>
    </xf>
    <xf numFmtId="0" fontId="19" fillId="2" borderId="1" xfId="0" applyFont="1" applyFill="1" applyBorder="1" applyAlignment="1">
      <alignment horizontal="right" vertical="center" wrapText="1" indent="1"/>
    </xf>
    <xf numFmtId="0" fontId="21" fillId="0" borderId="0" xfId="0" applyFont="1" applyAlignment="1">
      <alignment horizontal="right" indent="1"/>
    </xf>
    <xf numFmtId="1" fontId="19" fillId="0" borderId="5" xfId="0" applyNumberFormat="1" applyFont="1" applyBorder="1" applyAlignment="1">
      <alignment horizontal="right" vertical="center" wrapText="1" indent="1"/>
    </xf>
    <xf numFmtId="1" fontId="19" fillId="3" borderId="5" xfId="0" applyNumberFormat="1" applyFont="1" applyFill="1" applyBorder="1" applyAlignment="1">
      <alignment horizontal="right" vertical="center" wrapText="1" indent="1"/>
    </xf>
    <xf numFmtId="0" fontId="8" fillId="3" borderId="2" xfId="0" applyFont="1" applyFill="1" applyBorder="1" applyAlignment="1">
      <alignment horizontal="right" vertical="center" wrapText="1" indent="1"/>
    </xf>
    <xf numFmtId="0" fontId="19" fillId="0" borderId="0" xfId="0" applyFont="1" applyBorder="1" applyAlignment="1">
      <alignment horizontal="right" vertical="center" wrapText="1" indent="1"/>
    </xf>
    <xf numFmtId="0" fontId="27" fillId="0" borderId="0" xfId="0" applyFont="1" applyFill="1" applyAlignment="1">
      <alignment horizontal="right" vertical="center" wrapText="1" indent="1"/>
    </xf>
    <xf numFmtId="0" fontId="26" fillId="0" borderId="0" xfId="0" applyFont="1" applyAlignment="1">
      <alignment horizontal="right" indent="1"/>
    </xf>
    <xf numFmtId="0" fontId="19" fillId="0" borderId="0" xfId="0" applyFont="1" applyFill="1" applyAlignment="1">
      <alignment horizontal="right" vertical="center" wrapText="1" indent="1"/>
    </xf>
    <xf numFmtId="0" fontId="21" fillId="0" borderId="0" xfId="0" applyFont="1" applyAlignment="1">
      <alignment horizontal="right" vertical="center" wrapText="1" indent="2"/>
    </xf>
    <xf numFmtId="0" fontId="21" fillId="0" borderId="0" xfId="0" applyFont="1" applyFill="1" applyAlignment="1">
      <alignment horizontal="right" vertical="center" wrapText="1" indent="2"/>
    </xf>
    <xf numFmtId="0" fontId="21" fillId="0" borderId="0" xfId="0" applyFont="1" applyBorder="1" applyAlignment="1">
      <alignment horizontal="right" vertical="center" wrapText="1" indent="2"/>
    </xf>
    <xf numFmtId="0" fontId="12" fillId="0" borderId="0" xfId="0" applyFont="1" applyFill="1" applyBorder="1" applyAlignment="1">
      <alignment horizontal="right" vertical="center" wrapText="1" indent="1"/>
    </xf>
    <xf numFmtId="0" fontId="19" fillId="3" borderId="2" xfId="0" applyFont="1" applyFill="1" applyBorder="1" applyAlignment="1">
      <alignment horizontal="right" vertical="center" wrapText="1" indent="1"/>
    </xf>
    <xf numFmtId="0" fontId="20" fillId="0" borderId="0" xfId="0" applyFont="1" applyAlignment="1">
      <alignment horizontal="right" indent="1"/>
    </xf>
    <xf numFmtId="0" fontId="19" fillId="0" borderId="6" xfId="0" applyFont="1" applyFill="1" applyBorder="1" applyAlignment="1">
      <alignment horizontal="right" vertical="center" wrapText="1" indent="1"/>
    </xf>
    <xf numFmtId="0" fontId="19" fillId="2" borderId="5" xfId="0" applyFont="1" applyFill="1" applyBorder="1" applyAlignment="1">
      <alignment horizontal="right" vertical="center" wrapText="1" indent="1"/>
    </xf>
    <xf numFmtId="3" fontId="20" fillId="0" borderId="0" xfId="0" applyNumberFormat="1" applyFont="1" applyAlignment="1">
      <alignment horizontal="right" indent="1"/>
    </xf>
    <xf numFmtId="3" fontId="8" fillId="3" borderId="2" xfId="0" applyNumberFormat="1" applyFont="1" applyFill="1" applyBorder="1" applyAlignment="1">
      <alignment horizontal="right" vertical="center" wrapText="1" indent="1"/>
    </xf>
    <xf numFmtId="0" fontId="21" fillId="2" borderId="0" xfId="0" applyFont="1" applyFill="1" applyBorder="1" applyAlignment="1">
      <alignment horizontal="right" vertical="center" wrapText="1" indent="1"/>
    </xf>
    <xf numFmtId="3" fontId="28" fillId="0" borderId="2" xfId="0" applyNumberFormat="1" applyFont="1" applyFill="1" applyBorder="1" applyAlignment="1">
      <alignment horizontal="right" vertical="center" wrapText="1" indent="1"/>
    </xf>
    <xf numFmtId="0" fontId="19" fillId="3" borderId="4" xfId="0" applyFont="1" applyFill="1" applyBorder="1" applyAlignment="1">
      <alignment horizontal="right" vertical="center" wrapText="1" indent="1"/>
    </xf>
    <xf numFmtId="0" fontId="19" fillId="3" borderId="8" xfId="0" applyFont="1" applyFill="1" applyBorder="1" applyAlignment="1">
      <alignment horizontal="right" vertical="center" wrapText="1" indent="1"/>
    </xf>
    <xf numFmtId="0" fontId="8" fillId="2" borderId="5" xfId="0" applyFont="1" applyFill="1" applyBorder="1" applyAlignment="1">
      <alignment horizontal="right" vertical="center" wrapText="1" indent="1"/>
    </xf>
    <xf numFmtId="0" fontId="9" fillId="3" borderId="1" xfId="0" applyFont="1" applyFill="1" applyBorder="1" applyAlignment="1">
      <alignment horizontal="right" vertical="center" wrapText="1" indent="1"/>
    </xf>
    <xf numFmtId="0" fontId="30" fillId="0" borderId="0" xfId="0" applyFont="1" applyFill="1" applyBorder="1" applyAlignment="1">
      <alignment horizontal="right" vertical="center" wrapText="1" indent="1"/>
    </xf>
    <xf numFmtId="0" fontId="19" fillId="3" borderId="4" xfId="0" applyFont="1" applyFill="1" applyBorder="1" applyAlignment="1">
      <alignment horizontal="center" vertical="center" wrapText="1"/>
    </xf>
    <xf numFmtId="3" fontId="19" fillId="3" borderId="0" xfId="0" applyNumberFormat="1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1" fontId="8" fillId="0" borderId="5" xfId="0" applyNumberFormat="1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right" vertical="center" wrapText="1"/>
    </xf>
    <xf numFmtId="1" fontId="8" fillId="3" borderId="5" xfId="0" applyNumberFormat="1" applyFont="1" applyFill="1" applyBorder="1" applyAlignment="1">
      <alignment horizontal="left" vertical="center" wrapText="1"/>
    </xf>
    <xf numFmtId="3" fontId="8" fillId="3" borderId="5" xfId="0" applyNumberFormat="1" applyFont="1" applyFill="1" applyBorder="1" applyAlignment="1">
      <alignment horizontal="left" vertical="center" wrapText="1"/>
    </xf>
    <xf numFmtId="3" fontId="8" fillId="3" borderId="3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 wrapText="1"/>
    </xf>
    <xf numFmtId="1" fontId="8" fillId="0" borderId="2" xfId="0" applyNumberFormat="1" applyFont="1" applyBorder="1" applyAlignment="1">
      <alignment horizontal="left" vertical="center" wrapText="1"/>
    </xf>
    <xf numFmtId="3" fontId="8" fillId="0" borderId="2" xfId="0" applyNumberFormat="1" applyFont="1" applyBorder="1" applyAlignment="1">
      <alignment vertical="center" wrapText="1"/>
    </xf>
    <xf numFmtId="1" fontId="8" fillId="0" borderId="2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vertical="center" wrapText="1"/>
    </xf>
    <xf numFmtId="3" fontId="9" fillId="3" borderId="5" xfId="0" applyNumberFormat="1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 indent="1"/>
    </xf>
    <xf numFmtId="0" fontId="8" fillId="2" borderId="3" xfId="0" applyFont="1" applyFill="1" applyBorder="1" applyAlignment="1">
      <alignment horizontal="left" vertical="center" wrapText="1"/>
    </xf>
    <xf numFmtId="3" fontId="8" fillId="2" borderId="3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right" vertical="center" wrapText="1" indent="1"/>
    </xf>
    <xf numFmtId="0" fontId="8" fillId="3" borderId="6" xfId="0" applyFont="1" applyFill="1" applyBorder="1" applyAlignment="1">
      <alignment horizontal="left" vertical="center" wrapText="1"/>
    </xf>
    <xf numFmtId="3" fontId="8" fillId="3" borderId="6" xfId="0" applyNumberFormat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right" vertical="center" wrapText="1" indent="1"/>
    </xf>
    <xf numFmtId="0" fontId="22" fillId="0" borderId="0" xfId="0" applyFont="1" applyAlignment="1">
      <alignment horizontal="right" vertical="center" wrapText="1" indent="1"/>
    </xf>
    <xf numFmtId="0" fontId="22" fillId="2" borderId="0" xfId="0" applyFont="1" applyFill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3" fontId="8" fillId="2" borderId="8" xfId="0" applyNumberFormat="1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3" fontId="8" fillId="3" borderId="6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 indent="1"/>
    </xf>
    <xf numFmtId="3" fontId="8" fillId="0" borderId="5" xfId="0" applyNumberFormat="1" applyFont="1" applyBorder="1" applyAlignment="1">
      <alignment vertical="center" wrapText="1"/>
    </xf>
    <xf numFmtId="0" fontId="8" fillId="3" borderId="1" xfId="0" applyFont="1" applyFill="1" applyBorder="1" applyAlignment="1">
      <alignment horizontal="right" vertical="center" wrapText="1" indent="1"/>
    </xf>
    <xf numFmtId="3" fontId="8" fillId="3" borderId="5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right" vertical="center" wrapText="1" indent="1"/>
    </xf>
    <xf numFmtId="1" fontId="8" fillId="2" borderId="5" xfId="0" applyNumberFormat="1" applyFont="1" applyFill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3" fontId="9" fillId="3" borderId="9" xfId="0" applyNumberFormat="1" applyFont="1" applyFill="1" applyBorder="1" applyAlignment="1">
      <alignment vertical="center" wrapText="1"/>
    </xf>
    <xf numFmtId="3" fontId="9" fillId="3" borderId="9" xfId="0" applyNumberFormat="1" applyFont="1" applyFill="1" applyBorder="1" applyAlignment="1">
      <alignment horizontal="left" vertical="center" wrapText="1"/>
    </xf>
    <xf numFmtId="1" fontId="8" fillId="3" borderId="3" xfId="0" applyNumberFormat="1" applyFont="1" applyFill="1" applyBorder="1" applyAlignment="1">
      <alignment horizontal="left" vertical="center" wrapText="1"/>
    </xf>
    <xf numFmtId="3" fontId="8" fillId="3" borderId="3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 indent="1"/>
    </xf>
    <xf numFmtId="1" fontId="8" fillId="0" borderId="6" xfId="0" applyNumberFormat="1" applyFont="1" applyBorder="1" applyAlignment="1">
      <alignment vertical="center" wrapText="1"/>
    </xf>
    <xf numFmtId="3" fontId="8" fillId="0" borderId="6" xfId="0" applyNumberFormat="1" applyFont="1" applyBorder="1" applyAlignment="1">
      <alignment vertical="center" wrapText="1"/>
    </xf>
    <xf numFmtId="3" fontId="22" fillId="0" borderId="0" xfId="0" applyNumberFormat="1" applyFont="1" applyAlignment="1">
      <alignment vertical="center" wrapText="1"/>
    </xf>
    <xf numFmtId="1" fontId="8" fillId="0" borderId="5" xfId="0" applyNumberFormat="1" applyFont="1" applyBorder="1" applyAlignment="1">
      <alignment horizontal="right" vertical="center" wrapText="1" indent="1"/>
    </xf>
    <xf numFmtId="3" fontId="8" fillId="0" borderId="5" xfId="0" applyNumberFormat="1" applyFont="1" applyBorder="1" applyAlignment="1">
      <alignment vertical="center" wrapText="1" readingOrder="1"/>
    </xf>
    <xf numFmtId="1" fontId="8" fillId="3" borderId="5" xfId="0" applyNumberFormat="1" applyFont="1" applyFill="1" applyBorder="1" applyAlignment="1">
      <alignment horizontal="right" vertical="center" wrapText="1" indent="1"/>
    </xf>
    <xf numFmtId="3" fontId="8" fillId="3" borderId="5" xfId="0" applyNumberFormat="1" applyFont="1" applyFill="1" applyBorder="1" applyAlignment="1">
      <alignment vertical="center" wrapText="1" readingOrder="1"/>
    </xf>
    <xf numFmtId="1" fontId="8" fillId="0" borderId="9" xfId="0" applyNumberFormat="1" applyFont="1" applyBorder="1" applyAlignment="1">
      <alignment horizontal="right" vertical="center" wrapText="1" indent="1"/>
    </xf>
    <xf numFmtId="1" fontId="8" fillId="0" borderId="9" xfId="0" applyNumberFormat="1" applyFont="1" applyBorder="1" applyAlignment="1">
      <alignment vertical="center" wrapText="1" readingOrder="1"/>
    </xf>
    <xf numFmtId="3" fontId="8" fillId="0" borderId="9" xfId="0" applyNumberFormat="1" applyFont="1" applyBorder="1" applyAlignment="1">
      <alignment vertical="center" wrapText="1" readingOrder="1"/>
    </xf>
    <xf numFmtId="0" fontId="31" fillId="0" borderId="5" xfId="0" applyFont="1" applyBorder="1" applyAlignment="1">
      <alignment horizontal="right" vertical="center" wrapText="1" indent="1"/>
    </xf>
    <xf numFmtId="0" fontId="31" fillId="0" borderId="5" xfId="0" applyFont="1" applyFill="1" applyBorder="1" applyAlignment="1">
      <alignment vertical="center" wrapText="1"/>
    </xf>
    <xf numFmtId="3" fontId="31" fillId="0" borderId="5" xfId="0" applyNumberFormat="1" applyFont="1" applyFill="1" applyBorder="1" applyAlignment="1">
      <alignment vertical="center" wrapText="1"/>
    </xf>
    <xf numFmtId="0" fontId="31" fillId="3" borderId="1" xfId="0" applyFont="1" applyFill="1" applyBorder="1" applyAlignment="1">
      <alignment horizontal="right" vertical="center" wrapText="1" indent="1"/>
    </xf>
    <xf numFmtId="0" fontId="31" fillId="3" borderId="1" xfId="0" applyFont="1" applyFill="1" applyBorder="1" applyAlignment="1">
      <alignment vertical="center" wrapText="1"/>
    </xf>
    <xf numFmtId="3" fontId="31" fillId="3" borderId="1" xfId="0" applyNumberFormat="1" applyFont="1" applyFill="1" applyBorder="1" applyAlignment="1">
      <alignment vertical="center" wrapText="1"/>
    </xf>
    <xf numFmtId="0" fontId="31" fillId="0" borderId="1" xfId="0" applyFont="1" applyBorder="1" applyAlignment="1">
      <alignment horizontal="right" vertical="center" wrapText="1" indent="1"/>
    </xf>
    <xf numFmtId="0" fontId="31" fillId="0" borderId="1" xfId="0" applyFont="1" applyFill="1" applyBorder="1" applyAlignment="1">
      <alignment vertical="center" wrapText="1"/>
    </xf>
    <xf numFmtId="3" fontId="31" fillId="0" borderId="1" xfId="0" applyNumberFormat="1" applyFont="1" applyFill="1" applyBorder="1" applyAlignment="1">
      <alignment vertical="center" wrapText="1"/>
    </xf>
    <xf numFmtId="0" fontId="31" fillId="0" borderId="2" xfId="0" applyFont="1" applyBorder="1" applyAlignment="1">
      <alignment horizontal="right" vertical="center" wrapText="1" indent="1"/>
    </xf>
    <xf numFmtId="0" fontId="31" fillId="0" borderId="2" xfId="0" applyFont="1" applyBorder="1" applyAlignment="1">
      <alignment vertical="center" wrapText="1"/>
    </xf>
    <xf numFmtId="3" fontId="31" fillId="0" borderId="2" xfId="0" applyNumberFormat="1" applyFont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3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right" indent="1"/>
    </xf>
    <xf numFmtId="0" fontId="8" fillId="3" borderId="5" xfId="0" applyFont="1" applyFill="1" applyBorder="1" applyAlignment="1">
      <alignment horizontal="right"/>
    </xf>
    <xf numFmtId="0" fontId="8" fillId="3" borderId="1" xfId="0" applyFont="1" applyFill="1" applyBorder="1" applyAlignment="1"/>
    <xf numFmtId="3" fontId="8" fillId="3" borderId="1" xfId="0" applyNumberFormat="1" applyFont="1" applyFill="1" applyBorder="1" applyAlignment="1"/>
    <xf numFmtId="0" fontId="8" fillId="2" borderId="1" xfId="0" applyFont="1" applyFill="1" applyBorder="1" applyAlignment="1">
      <alignment horizontal="right"/>
    </xf>
    <xf numFmtId="3" fontId="8" fillId="2" borderId="1" xfId="0" applyNumberFormat="1" applyFont="1" applyFill="1" applyBorder="1" applyAlignment="1"/>
    <xf numFmtId="0" fontId="8" fillId="2" borderId="1" xfId="0" applyFont="1" applyFill="1" applyBorder="1" applyAlignment="1"/>
    <xf numFmtId="1" fontId="8" fillId="2" borderId="1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 indent="1"/>
    </xf>
    <xf numFmtId="0" fontId="9" fillId="0" borderId="5" xfId="0" applyFont="1" applyFill="1" applyBorder="1" applyAlignment="1">
      <alignment vertical="center" wrapText="1"/>
    </xf>
    <xf numFmtId="3" fontId="9" fillId="0" borderId="5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center" wrapText="1" indent="1"/>
    </xf>
    <xf numFmtId="1" fontId="8" fillId="0" borderId="2" xfId="0" applyNumberFormat="1" applyFont="1" applyFill="1" applyBorder="1" applyAlignment="1">
      <alignment vertical="center" wrapText="1"/>
    </xf>
    <xf numFmtId="3" fontId="8" fillId="0" borderId="2" xfId="0" applyNumberFormat="1" applyFont="1" applyFill="1" applyBorder="1" applyAlignment="1">
      <alignment vertical="center" wrapText="1"/>
    </xf>
    <xf numFmtId="1" fontId="8" fillId="0" borderId="2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 indent="1"/>
    </xf>
    <xf numFmtId="3" fontId="9" fillId="0" borderId="5" xfId="0" applyNumberFormat="1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left" vertical="center" wrapText="1"/>
    </xf>
    <xf numFmtId="3" fontId="9" fillId="3" borderId="5" xfId="0" applyNumberFormat="1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horizontal="right" vertical="center" wrapText="1" indent="1"/>
    </xf>
    <xf numFmtId="0" fontId="32" fillId="0" borderId="0" xfId="0" applyFont="1" applyAlignment="1">
      <alignment horizontal="right" indent="1"/>
    </xf>
    <xf numFmtId="3" fontId="32" fillId="0" borderId="0" xfId="0" applyNumberFormat="1" applyFont="1"/>
    <xf numFmtId="3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32" fillId="0" borderId="0" xfId="0" applyFont="1"/>
    <xf numFmtId="0" fontId="9" fillId="3" borderId="1" xfId="0" applyFont="1" applyFill="1" applyBorder="1" applyAlignment="1">
      <alignment horizontal="left" vertical="center" wrapText="1"/>
    </xf>
    <xf numFmtId="0" fontId="22" fillId="0" borderId="0" xfId="0" applyFont="1"/>
    <xf numFmtId="3" fontId="8" fillId="2" borderId="1" xfId="0" applyNumberFormat="1" applyFont="1" applyFill="1" applyBorder="1" applyAlignment="1">
      <alignment horizontal="right" vertical="center" wrapText="1" indent="1"/>
    </xf>
    <xf numFmtId="3" fontId="8" fillId="3" borderId="1" xfId="0" applyNumberFormat="1" applyFont="1" applyFill="1" applyBorder="1" applyAlignment="1">
      <alignment horizontal="right" vertical="center" wrapText="1" indent="1"/>
    </xf>
    <xf numFmtId="3" fontId="8" fillId="0" borderId="1" xfId="0" applyNumberFormat="1" applyFont="1" applyBorder="1" applyAlignment="1">
      <alignment horizontal="right" vertical="center" wrapText="1" indent="1"/>
    </xf>
    <xf numFmtId="3" fontId="8" fillId="0" borderId="1" xfId="0" applyNumberFormat="1" applyFont="1" applyBorder="1" applyAlignment="1">
      <alignment vertical="center" wrapText="1"/>
    </xf>
    <xf numFmtId="3" fontId="8" fillId="3" borderId="0" xfId="0" applyNumberFormat="1" applyFont="1" applyFill="1" applyBorder="1" applyAlignment="1">
      <alignment horizontal="right" vertical="center" wrapText="1" indent="1"/>
    </xf>
    <xf numFmtId="3" fontId="8" fillId="3" borderId="0" xfId="0" applyNumberFormat="1" applyFont="1" applyFill="1" applyBorder="1" applyAlignment="1">
      <alignment vertical="center" wrapText="1"/>
    </xf>
    <xf numFmtId="3" fontId="8" fillId="0" borderId="5" xfId="0" applyNumberFormat="1" applyFont="1" applyBorder="1" applyAlignment="1">
      <alignment horizontal="right" vertical="center" wrapText="1" indent="1"/>
    </xf>
    <xf numFmtId="0" fontId="9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right" indent="1"/>
    </xf>
    <xf numFmtId="0" fontId="9" fillId="2" borderId="5" xfId="0" applyFont="1" applyFill="1" applyBorder="1" applyAlignment="1">
      <alignment horizontal="left" vertical="center" wrapText="1"/>
    </xf>
    <xf numFmtId="3" fontId="9" fillId="2" borderId="5" xfId="0" applyNumberFormat="1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9" fillId="0" borderId="2" xfId="0" applyNumberFormat="1" applyFont="1" applyFill="1" applyBorder="1" applyAlignment="1">
      <alignment horizontal="right" vertical="center" wrapText="1" indent="1"/>
    </xf>
    <xf numFmtId="0" fontId="8" fillId="0" borderId="9" xfId="0" applyFont="1" applyBorder="1" applyAlignment="1">
      <alignment horizontal="right" vertical="center" wrapText="1" indent="1"/>
    </xf>
    <xf numFmtId="0" fontId="9" fillId="0" borderId="9" xfId="0" applyFont="1" applyFill="1" applyBorder="1" applyAlignment="1">
      <alignment horizontal="left" vertical="center" wrapText="1"/>
    </xf>
    <xf numFmtId="3" fontId="9" fillId="0" borderId="9" xfId="0" applyNumberFormat="1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right" vertical="center" wrapText="1" indent="1"/>
    </xf>
    <xf numFmtId="0" fontId="9" fillId="2" borderId="9" xfId="0" applyFont="1" applyFill="1" applyBorder="1" applyAlignment="1">
      <alignment horizontal="left" vertical="center" wrapText="1"/>
    </xf>
    <xf numFmtId="3" fontId="9" fillId="2" borderId="9" xfId="0" applyNumberFormat="1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right" vertical="center" wrapText="1" indent="1"/>
    </xf>
    <xf numFmtId="0" fontId="9" fillId="3" borderId="0" xfId="0" applyFont="1" applyFill="1" applyBorder="1" applyAlignment="1">
      <alignment horizontal="left" vertical="center" wrapText="1"/>
    </xf>
    <xf numFmtId="3" fontId="9" fillId="3" borderId="0" xfId="0" applyNumberFormat="1" applyFont="1" applyFill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3" fontId="9" fillId="3" borderId="3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right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right" vertical="center" wrapText="1" indent="1"/>
    </xf>
    <xf numFmtId="0" fontId="8" fillId="3" borderId="8" xfId="0" applyFont="1" applyFill="1" applyBorder="1" applyAlignment="1">
      <alignment horizontal="right" vertical="center" wrapText="1" indent="1"/>
    </xf>
    <xf numFmtId="0" fontId="8" fillId="3" borderId="4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right" vertical="center" wrapText="1"/>
    </xf>
    <xf numFmtId="0" fontId="19" fillId="3" borderId="4" xfId="0" applyFont="1" applyFill="1" applyBorder="1" applyAlignment="1">
      <alignment horizontal="right" vertical="center" wrapText="1" indent="1"/>
    </xf>
    <xf numFmtId="0" fontId="19" fillId="3" borderId="8" xfId="0" applyFont="1" applyFill="1" applyBorder="1" applyAlignment="1">
      <alignment horizontal="right" vertical="center" wrapText="1" indent="1"/>
    </xf>
    <xf numFmtId="0" fontId="25" fillId="0" borderId="0" xfId="0" applyFont="1" applyFill="1" applyAlignment="1">
      <alignment horizontal="center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27" fillId="3" borderId="4" xfId="0" applyFont="1" applyFill="1" applyBorder="1" applyAlignment="1">
      <alignment horizontal="right" vertical="center" wrapText="1" indent="1"/>
    </xf>
    <xf numFmtId="0" fontId="27" fillId="3" borderId="8" xfId="0" applyFont="1" applyFill="1" applyBorder="1" applyAlignment="1">
      <alignment horizontal="right" vertical="center" wrapText="1" indent="1"/>
    </xf>
    <xf numFmtId="0" fontId="27" fillId="3" borderId="4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right" vertical="center" wrapText="1"/>
    </xf>
    <xf numFmtId="0" fontId="19" fillId="0" borderId="0" xfId="0" applyFont="1" applyFill="1" applyAlignment="1">
      <alignment horizontal="center"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19" fillId="3" borderId="8" xfId="0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right" vertical="center" wrapText="1" readingOrder="2"/>
    </xf>
    <xf numFmtId="3" fontId="19" fillId="0" borderId="0" xfId="0" applyNumberFormat="1" applyFont="1" applyFill="1" applyBorder="1" applyAlignment="1">
      <alignment horizontal="right" vertical="center" wrapText="1"/>
    </xf>
    <xf numFmtId="3" fontId="19" fillId="0" borderId="0" xfId="0" applyNumberFormat="1" applyFont="1" applyFill="1" applyBorder="1" applyAlignment="1">
      <alignment horizontal="left" vertical="center" wrapText="1"/>
    </xf>
    <xf numFmtId="3" fontId="19" fillId="0" borderId="6" xfId="0" applyNumberFormat="1" applyFont="1" applyFill="1" applyBorder="1" applyAlignment="1">
      <alignment horizontal="right" vertical="center" wrapText="1"/>
    </xf>
    <xf numFmtId="3" fontId="19" fillId="3" borderId="4" xfId="0" applyNumberFormat="1" applyFont="1" applyFill="1" applyBorder="1" applyAlignment="1">
      <alignment horizontal="right" vertical="center" wrapText="1" indent="1"/>
    </xf>
    <xf numFmtId="3" fontId="19" fillId="3" borderId="8" xfId="0" applyNumberFormat="1" applyFont="1" applyFill="1" applyBorder="1" applyAlignment="1">
      <alignment horizontal="right" vertical="center" wrapText="1" indent="1"/>
    </xf>
    <xf numFmtId="3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IQ"/>
  <c:chart>
    <c:plotArea>
      <c:layout>
        <c:manualLayout>
          <c:layoutTarget val="inner"/>
          <c:xMode val="edge"/>
          <c:yMode val="edge"/>
          <c:x val="9.9699626393581764E-2"/>
          <c:y val="0.24584499854185018"/>
          <c:w val="0.68621843819617412"/>
          <c:h val="0.59915099154272256"/>
        </c:manualLayout>
      </c:layout>
      <c:lineChart>
        <c:grouping val="standard"/>
        <c:ser>
          <c:idx val="0"/>
          <c:order val="0"/>
          <c:tx>
            <c:strRef>
              <c:f>'جدول 1'!$C$3:$D$3</c:f>
              <c:strCache>
                <c:ptCount val="1"/>
                <c:pt idx="0">
                  <c:v>مجموع مقاولات الأبنية</c:v>
                </c:pt>
              </c:strCache>
            </c:strRef>
          </c:tx>
          <c:marker>
            <c:spPr>
              <a:solidFill>
                <a:schemeClr val="accent4">
                  <a:lumMod val="60000"/>
                  <a:lumOff val="40000"/>
                </a:schemeClr>
              </a:solidFill>
            </c:spPr>
          </c:marker>
          <c:cat>
            <c:numRef>
              <c:f>'جدول 1'!$B$5:$B$12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'جدول 1'!$C$5:$C$12</c:f>
              <c:numCache>
                <c:formatCode>General</c:formatCode>
                <c:ptCount val="8"/>
                <c:pt idx="0" formatCode="0">
                  <c:v>1937</c:v>
                </c:pt>
                <c:pt idx="1">
                  <c:v>1273</c:v>
                </c:pt>
                <c:pt idx="2" formatCode="0">
                  <c:v>967</c:v>
                </c:pt>
                <c:pt idx="3" formatCode="0">
                  <c:v>1380</c:v>
                </c:pt>
                <c:pt idx="4" formatCode="0">
                  <c:v>1265</c:v>
                </c:pt>
                <c:pt idx="5" formatCode="0">
                  <c:v>1919</c:v>
                </c:pt>
                <c:pt idx="6" formatCode="0">
                  <c:v>1073</c:v>
                </c:pt>
                <c:pt idx="7">
                  <c:v>406</c:v>
                </c:pt>
              </c:numCache>
            </c:numRef>
          </c:val>
        </c:ser>
        <c:ser>
          <c:idx val="1"/>
          <c:order val="1"/>
          <c:tx>
            <c:strRef>
              <c:f>'جدول 1'!$F$3:$G$3</c:f>
              <c:strCache>
                <c:ptCount val="1"/>
                <c:pt idx="0">
                  <c:v>مجموع مقاولات الإنشاءات</c:v>
                </c:pt>
              </c:strCache>
            </c:strRef>
          </c:tx>
          <c:cat>
            <c:numRef>
              <c:f>'جدول 1'!$B$5:$B$12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'جدول 1'!$F$5:$F$12</c:f>
              <c:numCache>
                <c:formatCode>General</c:formatCode>
                <c:ptCount val="8"/>
                <c:pt idx="0" formatCode="0">
                  <c:v>2659</c:v>
                </c:pt>
                <c:pt idx="1">
                  <c:v>1513</c:v>
                </c:pt>
                <c:pt idx="2" formatCode="0">
                  <c:v>1255</c:v>
                </c:pt>
                <c:pt idx="3" formatCode="0">
                  <c:v>1644</c:v>
                </c:pt>
                <c:pt idx="4" formatCode="0">
                  <c:v>1570</c:v>
                </c:pt>
                <c:pt idx="5" formatCode="0">
                  <c:v>1959</c:v>
                </c:pt>
                <c:pt idx="6" formatCode="0">
                  <c:v>1073</c:v>
                </c:pt>
                <c:pt idx="7" formatCode="#,##0">
                  <c:v>523</c:v>
                </c:pt>
              </c:numCache>
            </c:numRef>
          </c:val>
        </c:ser>
        <c:marker val="1"/>
        <c:axId val="79270656"/>
        <c:axId val="79272192"/>
      </c:lineChart>
      <c:catAx>
        <c:axId val="7927065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ar-IQ"/>
          </a:p>
        </c:txPr>
        <c:crossAx val="79272192"/>
        <c:crosses val="autoZero"/>
        <c:auto val="1"/>
        <c:lblAlgn val="ctr"/>
        <c:lblOffset val="100"/>
      </c:catAx>
      <c:valAx>
        <c:axId val="79272192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lang="en-US"/>
            </a:pPr>
            <a:endParaRPr lang="ar-IQ"/>
          </a:p>
        </c:txPr>
        <c:crossAx val="79270656"/>
        <c:crosses val="autoZero"/>
        <c:crossBetween val="between"/>
      </c:valAx>
      <c:spPr>
        <a:gradFill>
          <a:gsLst>
            <a:gs pos="0">
              <a:srgbClr val="03D4A8"/>
            </a:gs>
            <a:gs pos="25000">
              <a:srgbClr val="21D6E0"/>
            </a:gs>
            <a:gs pos="75000">
              <a:srgbClr val="0087E6"/>
            </a:gs>
            <a:gs pos="100000">
              <a:srgbClr val="005CBF"/>
            </a:gs>
          </a:gsLst>
          <a:lin ang="5400000" scaled="0"/>
        </a:gradFill>
      </c:spPr>
    </c:plotArea>
    <c:legend>
      <c:legendPos val="r"/>
      <c:layout>
        <c:manualLayout>
          <c:xMode val="edge"/>
          <c:yMode val="edge"/>
          <c:x val="0.79916256413893816"/>
          <c:y val="0.28692963800275845"/>
          <c:w val="0.20083743586105876"/>
          <c:h val="0.46351175755543444"/>
        </c:manualLayout>
      </c:layout>
      <c:txPr>
        <a:bodyPr/>
        <a:lstStyle/>
        <a:p>
          <a:pPr>
            <a:defRPr lang="en-US"/>
          </a:pPr>
          <a:endParaRPr lang="ar-IQ"/>
        </a:p>
      </c:txPr>
    </c:legend>
    <c:plotVisOnly val="1"/>
    <c:dispBlanksAs val="gap"/>
  </c:chart>
  <c:spPr>
    <a:solidFill>
      <a:srgbClr val="8064A2">
        <a:lumMod val="60000"/>
        <a:lumOff val="40000"/>
      </a:srgbClr>
    </a:solidFill>
    <a:ln>
      <a:noFill/>
    </a:ln>
  </c:spPr>
  <c:printSettings>
    <c:headerFooter/>
    <c:pageMargins b="0.39370078740157488" l="0.70866141732283638" r="0.70866141732283638" t="0.39370078740157488" header="0.31496062992126123" footer="0.3149606299212612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IQ"/>
  <c:chart>
    <c:title>
      <c:tx>
        <c:rich>
          <a:bodyPr/>
          <a:lstStyle/>
          <a:p>
            <a:pPr rtl="1">
              <a:defRPr lang="en-US" sz="1100"/>
            </a:pPr>
            <a:r>
              <a:rPr lang="ar-IQ" sz="1100"/>
              <a:t>شكل</a:t>
            </a:r>
            <a:r>
              <a:rPr lang="ar-IQ" sz="1100" baseline="0"/>
              <a:t> (2) عدد مقاولات الابنية والانشاءات في القطاع العام للمدة من  (2008-2015)</a:t>
            </a:r>
            <a:endParaRPr lang="en-US" sz="1100"/>
          </a:p>
        </c:rich>
      </c:tx>
      <c:layout/>
    </c:title>
    <c:plotArea>
      <c:layout>
        <c:manualLayout>
          <c:layoutTarget val="inner"/>
          <c:xMode val="edge"/>
          <c:yMode val="edge"/>
          <c:x val="8.0359698204433366E-2"/>
          <c:y val="0.15350229190917974"/>
          <c:w val="0.82772113153841886"/>
          <c:h val="0.65223432149973182"/>
        </c:manualLayout>
      </c:layout>
      <c:barChart>
        <c:barDir val="col"/>
        <c:grouping val="clustered"/>
        <c:ser>
          <c:idx val="0"/>
          <c:order val="0"/>
          <c:tx>
            <c:strRef>
              <c:f>'جدول 2'!$C$4:$D$4</c:f>
              <c:strCache>
                <c:ptCount val="1"/>
                <c:pt idx="0">
                  <c:v>مجموع مقاولات الأبنية</c:v>
                </c:pt>
              </c:strCache>
            </c:strRef>
          </c:tx>
          <c:cat>
            <c:strRef>
              <c:f>'جدول 2'!$B$6:$B$17</c:f>
              <c:strCache>
                <c:ptCount val="12"/>
                <c:pt idx="0">
                  <c:v>كركوك</c:v>
                </c:pt>
                <c:pt idx="1">
                  <c:v>ديالى</c:v>
                </c:pt>
                <c:pt idx="2">
                  <c:v>بغداد</c:v>
                </c:pt>
                <c:pt idx="3">
                  <c:v>بابل</c:v>
                </c:pt>
                <c:pt idx="4">
                  <c:v>كربلاء</c:v>
                </c:pt>
                <c:pt idx="5">
                  <c:v>واسط</c:v>
                </c:pt>
                <c:pt idx="6">
                  <c:v>النجف</c:v>
                </c:pt>
                <c:pt idx="7">
                  <c:v>القادسية</c:v>
                </c:pt>
                <c:pt idx="8">
                  <c:v>المثنى</c:v>
                </c:pt>
                <c:pt idx="9">
                  <c:v>ذي قار</c:v>
                </c:pt>
                <c:pt idx="10">
                  <c:v>ميسان</c:v>
                </c:pt>
                <c:pt idx="11">
                  <c:v>البصرة</c:v>
                </c:pt>
              </c:strCache>
            </c:strRef>
          </c:cat>
          <c:val>
            <c:numRef>
              <c:f>'جدول 2'!$C$6:$C$17</c:f>
              <c:numCache>
                <c:formatCode>0</c:formatCode>
                <c:ptCount val="12"/>
                <c:pt idx="0">
                  <c:v>2</c:v>
                </c:pt>
                <c:pt idx="1">
                  <c:v>10</c:v>
                </c:pt>
                <c:pt idx="2">
                  <c:v>73</c:v>
                </c:pt>
                <c:pt idx="3">
                  <c:v>63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30</c:v>
                </c:pt>
                <c:pt idx="9">
                  <c:v>1</c:v>
                </c:pt>
                <c:pt idx="10">
                  <c:v>7</c:v>
                </c:pt>
                <c:pt idx="11">
                  <c:v>197</c:v>
                </c:pt>
              </c:numCache>
            </c:numRef>
          </c:val>
        </c:ser>
        <c:ser>
          <c:idx val="1"/>
          <c:order val="1"/>
          <c:tx>
            <c:strRef>
              <c:f>'جدول 2'!$E$4:$F$4</c:f>
              <c:strCache>
                <c:ptCount val="1"/>
                <c:pt idx="0">
                  <c:v>مجموع مقاولات الإنشاءات</c:v>
                </c:pt>
              </c:strCache>
            </c:strRef>
          </c:tx>
          <c:cat>
            <c:strRef>
              <c:f>'جدول 2'!$B$6:$B$17</c:f>
              <c:strCache>
                <c:ptCount val="12"/>
                <c:pt idx="0">
                  <c:v>كركوك</c:v>
                </c:pt>
                <c:pt idx="1">
                  <c:v>ديالى</c:v>
                </c:pt>
                <c:pt idx="2">
                  <c:v>بغداد</c:v>
                </c:pt>
                <c:pt idx="3">
                  <c:v>بابل</c:v>
                </c:pt>
                <c:pt idx="4">
                  <c:v>كربلاء</c:v>
                </c:pt>
                <c:pt idx="5">
                  <c:v>واسط</c:v>
                </c:pt>
                <c:pt idx="6">
                  <c:v>النجف</c:v>
                </c:pt>
                <c:pt idx="7">
                  <c:v>القادسية</c:v>
                </c:pt>
                <c:pt idx="8">
                  <c:v>المثنى</c:v>
                </c:pt>
                <c:pt idx="9">
                  <c:v>ذي قار</c:v>
                </c:pt>
                <c:pt idx="10">
                  <c:v>ميسان</c:v>
                </c:pt>
                <c:pt idx="11">
                  <c:v>البصرة</c:v>
                </c:pt>
              </c:strCache>
            </c:strRef>
          </c:cat>
          <c:val>
            <c:numRef>
              <c:f>'جدول 2'!$E$6:$E$17</c:f>
              <c:numCache>
                <c:formatCode>0</c:formatCode>
                <c:ptCount val="12"/>
                <c:pt idx="0">
                  <c:v>14</c:v>
                </c:pt>
                <c:pt idx="1">
                  <c:v>21</c:v>
                </c:pt>
                <c:pt idx="2">
                  <c:v>47</c:v>
                </c:pt>
                <c:pt idx="3">
                  <c:v>114</c:v>
                </c:pt>
                <c:pt idx="4">
                  <c:v>6</c:v>
                </c:pt>
                <c:pt idx="5">
                  <c:v>13</c:v>
                </c:pt>
                <c:pt idx="6">
                  <c:v>6</c:v>
                </c:pt>
                <c:pt idx="7">
                  <c:v>24</c:v>
                </c:pt>
                <c:pt idx="8">
                  <c:v>21</c:v>
                </c:pt>
                <c:pt idx="9">
                  <c:v>5</c:v>
                </c:pt>
                <c:pt idx="10">
                  <c:v>59</c:v>
                </c:pt>
                <c:pt idx="11">
                  <c:v>193</c:v>
                </c:pt>
              </c:numCache>
            </c:numRef>
          </c:val>
        </c:ser>
        <c:axId val="87845888"/>
        <c:axId val="24601344"/>
      </c:barChart>
      <c:catAx>
        <c:axId val="8784588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lang="en-US" sz="900"/>
            </a:pPr>
            <a:endParaRPr lang="ar-IQ"/>
          </a:p>
        </c:txPr>
        <c:crossAx val="24601344"/>
        <c:crosses val="autoZero"/>
        <c:auto val="1"/>
        <c:lblAlgn val="ctr"/>
        <c:lblOffset val="100"/>
      </c:catAx>
      <c:valAx>
        <c:axId val="24601344"/>
        <c:scaling>
          <c:orientation val="minMax"/>
        </c:scaling>
        <c:axPos val="l"/>
        <c:majorGridlines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ar-IQ"/>
          </a:p>
        </c:txPr>
        <c:crossAx val="87845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64928937671807"/>
          <c:y val="0.22424069709259178"/>
          <c:w val="0.25285730996432282"/>
          <c:h val="0.21743006043747776"/>
        </c:manualLayout>
      </c:layout>
      <c:txPr>
        <a:bodyPr/>
        <a:lstStyle/>
        <a:p>
          <a:pPr>
            <a:defRPr lang="en-US"/>
          </a:pPr>
          <a:endParaRPr lang="ar-IQ"/>
        </a:p>
      </c:txPr>
    </c:legend>
    <c:plotVisOnly val="1"/>
    <c:dispBlanksAs val="gap"/>
  </c:chart>
  <c:spPr>
    <a:solidFill>
      <a:schemeClr val="accent4">
        <a:lumMod val="60000"/>
        <a:lumOff val="40000"/>
      </a:schemeClr>
    </a:solidFill>
  </c:spPr>
  <c:printSettings>
    <c:headerFooter/>
    <c:pageMargins b="0.75000000000000266" l="0.70000000000000062" r="0.70000000000000062" t="0.7500000000000026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108511</xdr:colOff>
      <xdr:row>12</xdr:row>
      <xdr:rowOff>122065</xdr:rowOff>
    </xdr:from>
    <xdr:to>
      <xdr:col>8</xdr:col>
      <xdr:colOff>696586</xdr:colOff>
      <xdr:row>24</xdr:row>
      <xdr:rowOff>84954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98233</xdr:colOff>
      <xdr:row>24</xdr:row>
      <xdr:rowOff>148119</xdr:rowOff>
    </xdr:from>
    <xdr:to>
      <xdr:col>8</xdr:col>
      <xdr:colOff>689151</xdr:colOff>
      <xdr:row>38</xdr:row>
      <xdr:rowOff>5366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19</xdr:row>
      <xdr:rowOff>85726</xdr:rowOff>
    </xdr:from>
    <xdr:to>
      <xdr:col>6</xdr:col>
      <xdr:colOff>409574</xdr:colOff>
      <xdr:row>20</xdr:row>
      <xdr:rowOff>104775</xdr:rowOff>
    </xdr:to>
    <xdr:sp macro="" textlink="">
      <xdr:nvSpPr>
        <xdr:cNvPr id="2" name="TextBox 1"/>
        <xdr:cNvSpPr txBox="1"/>
      </xdr:nvSpPr>
      <xdr:spPr>
        <a:xfrm>
          <a:off x="9983066776" y="5334001"/>
          <a:ext cx="3028950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IQ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لم تردنا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IQ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مقاولات الابنية والانشاءات للمحافظات المتبقية 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17</xdr:row>
      <xdr:rowOff>57150</xdr:rowOff>
    </xdr:from>
    <xdr:to>
      <xdr:col>6</xdr:col>
      <xdr:colOff>552451</xdr:colOff>
      <xdr:row>18</xdr:row>
      <xdr:rowOff>95250</xdr:rowOff>
    </xdr:to>
    <xdr:sp macro="" textlink="">
      <xdr:nvSpPr>
        <xdr:cNvPr id="2" name="TextBox 1"/>
        <xdr:cNvSpPr txBox="1"/>
      </xdr:nvSpPr>
      <xdr:spPr>
        <a:xfrm>
          <a:off x="9983400149" y="4752975"/>
          <a:ext cx="370522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r>
            <a:rPr lang="ar-IQ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لم تردنا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IQ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مقاولات الابنية والانشاءات للوزارات المتبقية 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18</xdr:row>
      <xdr:rowOff>47624</xdr:rowOff>
    </xdr:from>
    <xdr:to>
      <xdr:col>4</xdr:col>
      <xdr:colOff>390525</xdr:colOff>
      <xdr:row>20</xdr:row>
      <xdr:rowOff>114300</xdr:rowOff>
    </xdr:to>
    <xdr:sp macro="" textlink="">
      <xdr:nvSpPr>
        <xdr:cNvPr id="2" name="TextBox 1"/>
        <xdr:cNvSpPr txBox="1"/>
      </xdr:nvSpPr>
      <xdr:spPr>
        <a:xfrm>
          <a:off x="9986238600" y="5019674"/>
          <a:ext cx="2914649" cy="619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IQ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لم تردنا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IQ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مقاولات الابنية والانشاءات للمحافظات المتبقية 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algn="r" rtl="1"/>
          <a:r>
            <a:rPr lang="en-US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الجداول الصفرية للابنية التجارية 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28</xdr:row>
      <xdr:rowOff>85725</xdr:rowOff>
    </xdr:from>
    <xdr:to>
      <xdr:col>4</xdr:col>
      <xdr:colOff>866774</xdr:colOff>
      <xdr:row>30</xdr:row>
      <xdr:rowOff>19050</xdr:rowOff>
    </xdr:to>
    <xdr:sp macro="" textlink="">
      <xdr:nvSpPr>
        <xdr:cNvPr id="3" name="TextBox 2"/>
        <xdr:cNvSpPr txBox="1"/>
      </xdr:nvSpPr>
      <xdr:spPr>
        <a:xfrm>
          <a:off x="9987153001" y="6724650"/>
          <a:ext cx="304800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IQ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لم تردنا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IQ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مقاولات الابنية والانشاءات للوزارات المتبقية 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algn="r" rtl="1"/>
          <a:r>
            <a:rPr lang="en-US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الجداول الصفرية للابنية التجارية 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4</xdr:col>
      <xdr:colOff>200025</xdr:colOff>
      <xdr:row>21</xdr:row>
      <xdr:rowOff>95250</xdr:rowOff>
    </xdr:to>
    <xdr:sp macro="" textlink="">
      <xdr:nvSpPr>
        <xdr:cNvPr id="2" name="TextBox 1"/>
        <xdr:cNvSpPr txBox="1"/>
      </xdr:nvSpPr>
      <xdr:spPr>
        <a:xfrm>
          <a:off x="9987553050" y="3752850"/>
          <a:ext cx="321945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لم تردنا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IQ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مقاولات الابنية والانشاءات للمحافظات المتبقية 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marL="0" indent="0" algn="r" rtl="1" eaLnBrk="1" fontAlgn="auto" latinLnBrk="0" hangingPunct="1"/>
          <a:r>
            <a:rPr lang="ar-IQ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تم حذف الجداول الصفرية لكل من ( حكم محلي - بلدية - اخرى ) .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19050</xdr:rowOff>
    </xdr:from>
    <xdr:to>
      <xdr:col>2</xdr:col>
      <xdr:colOff>1047750</xdr:colOff>
      <xdr:row>29</xdr:row>
      <xdr:rowOff>180975</xdr:rowOff>
    </xdr:to>
    <xdr:sp macro="" textlink="">
      <xdr:nvSpPr>
        <xdr:cNvPr id="2" name="TextBox 1"/>
        <xdr:cNvSpPr txBox="1"/>
      </xdr:nvSpPr>
      <xdr:spPr>
        <a:xfrm>
          <a:off x="9984524100" y="5781675"/>
          <a:ext cx="33528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ar-SA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لم تردنا</a:t>
          </a:r>
          <a:r>
            <a:rPr lang="ar-SA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IQ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مقاولات الابنية والانشاءات للوزارات المتبقية </a:t>
          </a:r>
          <a:r>
            <a:rPr lang="ar-SA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000">
            <a:effectLst/>
          </a:endParaRPr>
        </a:p>
        <a:p>
          <a:pPr algn="r" rtl="1"/>
          <a:r>
            <a:rPr lang="ar-IQ" sz="1000" b="1" baseline="0">
              <a:cs typeface="+mn-cs"/>
            </a:rPr>
            <a:t>- </a:t>
          </a:r>
          <a:r>
            <a:rPr lang="ar-SA" sz="1000" b="1" baseline="0">
              <a:cs typeface="+mn-cs"/>
            </a:rPr>
            <a:t>تم حذف الجداول الصفرية لكل من ( حكم محلي - بلدية - اخرى ) .</a:t>
          </a:r>
          <a:endParaRPr lang="en-US" sz="1000" b="1"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5</xdr:col>
      <xdr:colOff>438151</xdr:colOff>
      <xdr:row>15</xdr:row>
      <xdr:rowOff>152400</xdr:rowOff>
    </xdr:to>
    <xdr:sp macro="" textlink="">
      <xdr:nvSpPr>
        <xdr:cNvPr id="2" name="TextBox 1"/>
        <xdr:cNvSpPr txBox="1"/>
      </xdr:nvSpPr>
      <xdr:spPr>
        <a:xfrm>
          <a:off x="9983181074" y="2581275"/>
          <a:ext cx="4143376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لم تردنا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IQ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مقاولات الابنية والانشاءات للوزارات المتبقية 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algn="r" rtl="1"/>
          <a:r>
            <a:rPr lang="ar-IQ" sz="1100" b="1" baseline="0">
              <a:cs typeface="+mn-cs"/>
            </a:rPr>
            <a:t>- </a:t>
          </a:r>
          <a:r>
            <a:rPr lang="ar-SA" sz="1100" b="1" baseline="0">
              <a:cs typeface="+mn-cs"/>
            </a:rPr>
            <a:t>تم حذف الجداول الصفرية لكل من ( ميزانية - حكم محلي - بلدية - اخرى ) .</a:t>
          </a:r>
          <a:endParaRPr lang="en-US" sz="1100" b="1">
            <a:cs typeface="+mn-cs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5</xdr:col>
      <xdr:colOff>400051</xdr:colOff>
      <xdr:row>20</xdr:row>
      <xdr:rowOff>152400</xdr:rowOff>
    </xdr:to>
    <xdr:sp macro="" textlink="">
      <xdr:nvSpPr>
        <xdr:cNvPr id="3" name="TextBox 2"/>
        <xdr:cNvSpPr txBox="1"/>
      </xdr:nvSpPr>
      <xdr:spPr>
        <a:xfrm>
          <a:off x="9985609949" y="3190875"/>
          <a:ext cx="4171951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لم تردنا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IQ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مقاولات الابنية والانشاءات للوزارات المتبقية 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الجداول الصفرية لكل من ( حكم محلي - بلدية - اخرى ) </a:t>
          </a:r>
          <a:r>
            <a:rPr lang="ar-SA" sz="1100" baseline="0"/>
            <a:t>.</a:t>
          </a:r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23</xdr:row>
      <xdr:rowOff>219075</xdr:rowOff>
    </xdr:from>
    <xdr:to>
      <xdr:col>6</xdr:col>
      <xdr:colOff>66676</xdr:colOff>
      <xdr:row>25</xdr:row>
      <xdr:rowOff>142875</xdr:rowOff>
    </xdr:to>
    <xdr:sp macro="" textlink="">
      <xdr:nvSpPr>
        <xdr:cNvPr id="2" name="TextBox 1"/>
        <xdr:cNvSpPr txBox="1"/>
      </xdr:nvSpPr>
      <xdr:spPr>
        <a:xfrm>
          <a:off x="9984905099" y="5486400"/>
          <a:ext cx="5133976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لم تردنا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IQ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مقاولات الابنية والانشاءات للوزارات المتبقية 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الجداول الصفرية لكل من ( حكم محلي - بلدية - اخرى ) 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20</xdr:row>
      <xdr:rowOff>28575</xdr:rowOff>
    </xdr:from>
    <xdr:to>
      <xdr:col>3</xdr:col>
      <xdr:colOff>1438275</xdr:colOff>
      <xdr:row>21</xdr:row>
      <xdr:rowOff>209550</xdr:rowOff>
    </xdr:to>
    <xdr:sp macro="" textlink="">
      <xdr:nvSpPr>
        <xdr:cNvPr id="2" name="TextBox 1"/>
        <xdr:cNvSpPr txBox="1"/>
      </xdr:nvSpPr>
      <xdr:spPr>
        <a:xfrm>
          <a:off x="9986991075" y="4448175"/>
          <a:ext cx="382905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لم تردنا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IQ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مقاولات الابنية والانشاءات للوزارات المتبقية 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الجداول الصفرية لكل من ( ميزانية - حكم محلي - بلدية - اخرى ) 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0.07678</cdr:x>
      <cdr:y>0.06224</cdr:y>
    </cdr:from>
    <cdr:to>
      <cdr:x>0.96161</cdr:x>
      <cdr:y>0.20113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0051" y="158880"/>
          <a:ext cx="4610100" cy="354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ctr" rtl="1"/>
          <a:r>
            <a:rPr lang="ar-IQ" sz="1100" b="1" baseline="0"/>
            <a:t>شكل (1) المؤشرات الرئيسة لعدد مقاولات الابنية والانشاءات في القطاع العام للمدة من (2008-2015)</a:t>
          </a:r>
          <a:endParaRPr lang="en-US" sz="1100" b="1"/>
        </a:p>
      </cdr:txBody>
    </cdr:sp>
  </cdr:relSizeAnchor>
  <cdr:relSizeAnchor xmlns:cdr="http://schemas.openxmlformats.org/drawingml/2006/chartDrawing">
    <cdr:from>
      <cdr:x>0.60485</cdr:x>
      <cdr:y>0.09028</cdr:y>
    </cdr:from>
    <cdr:to>
      <cdr:x>0.77123</cdr:x>
      <cdr:y>0.42361</cdr:y>
    </cdr:to>
    <cdr:sp macro="" textlink="">
      <cdr:nvSpPr>
        <cdr:cNvPr id="3" name="مربع نص 2"/>
        <cdr:cNvSpPr txBox="1"/>
      </cdr:nvSpPr>
      <cdr:spPr>
        <a:xfrm xmlns:a="http://schemas.openxmlformats.org/drawingml/2006/main">
          <a:off x="3324225" y="247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0.73724</cdr:x>
      <cdr:y>0.83333</cdr:y>
    </cdr:from>
    <cdr:to>
      <cdr:x>0.91871</cdr:x>
      <cdr:y>1</cdr:y>
    </cdr:to>
    <cdr:sp macro="" textlink="">
      <cdr:nvSpPr>
        <cdr:cNvPr id="4" name="مربع نص 3"/>
        <cdr:cNvSpPr txBox="1"/>
      </cdr:nvSpPr>
      <cdr:spPr>
        <a:xfrm xmlns:a="http://schemas.openxmlformats.org/drawingml/2006/main">
          <a:off x="3714750" y="2286000"/>
          <a:ext cx="914400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0.78261</cdr:x>
      <cdr:y>0.84722</cdr:y>
    </cdr:from>
    <cdr:to>
      <cdr:x>0.90548</cdr:x>
      <cdr:y>1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3943349" y="2324100"/>
          <a:ext cx="619125" cy="4190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ar-IQ" sz="1100"/>
            <a:t>السنة</a:t>
          </a:r>
          <a:endParaRPr lang="en-US" sz="1100"/>
        </a:p>
      </cdr:txBody>
    </cdr:sp>
  </cdr:relSizeAnchor>
  <cdr:relSizeAnchor xmlns:cdr="http://schemas.openxmlformats.org/drawingml/2006/chartDrawing">
    <cdr:from>
      <cdr:x>0.03403</cdr:x>
      <cdr:y>0.12847</cdr:y>
    </cdr:from>
    <cdr:to>
      <cdr:x>0.17202</cdr:x>
      <cdr:y>0.30208</cdr:y>
    </cdr:to>
    <cdr:sp macro="" textlink="">
      <cdr:nvSpPr>
        <cdr:cNvPr id="6" name="مربع نص 5"/>
        <cdr:cNvSpPr txBox="1"/>
      </cdr:nvSpPr>
      <cdr:spPr>
        <a:xfrm xmlns:a="http://schemas.openxmlformats.org/drawingml/2006/main">
          <a:off x="171450" y="352425"/>
          <a:ext cx="69532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ar-IQ" sz="1100"/>
            <a:t>العدد</a:t>
          </a:r>
          <a:endParaRPr lang="en-US" sz="1100"/>
        </a:p>
      </cdr:txBody>
    </cdr:sp>
  </cdr:relSizeAnchor>
  <cdr:relSizeAnchor xmlns:cdr="http://schemas.openxmlformats.org/drawingml/2006/chartDrawing">
    <cdr:from>
      <cdr:x>0.85606</cdr:x>
      <cdr:y>0.29259</cdr:y>
    </cdr:from>
    <cdr:to>
      <cdr:x>0.99317</cdr:x>
      <cdr:y>0.45677</cdr:y>
    </cdr:to>
    <cdr:sp macro="" textlink="">
      <cdr:nvSpPr>
        <cdr:cNvPr id="7" name="TextBox 3"/>
        <cdr:cNvSpPr txBox="1"/>
      </cdr:nvSpPr>
      <cdr:spPr>
        <a:xfrm xmlns:a="http://schemas.openxmlformats.org/drawingml/2006/main">
          <a:off x="4388550" y="554717"/>
          <a:ext cx="702889" cy="31127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r>
            <a:rPr lang="ar-IQ" sz="1000"/>
            <a:t>عدد</a:t>
          </a:r>
          <a:r>
            <a:rPr lang="ar-IQ" sz="1000" baseline="0"/>
            <a:t> مقاولات الابنية</a:t>
          </a:r>
          <a:endParaRPr lang="en-US" sz="1000"/>
        </a:p>
      </cdr:txBody>
    </cdr:sp>
  </cdr:relSizeAnchor>
  <cdr:relSizeAnchor xmlns:cdr="http://schemas.openxmlformats.org/drawingml/2006/chartDrawing">
    <cdr:from>
      <cdr:x>0.86289</cdr:x>
      <cdr:y>0.55348</cdr:y>
    </cdr:from>
    <cdr:to>
      <cdr:x>1</cdr:x>
      <cdr:y>0.71766</cdr:y>
    </cdr:to>
    <cdr:sp macro="" textlink="">
      <cdr:nvSpPr>
        <cdr:cNvPr id="8" name="TextBox 5"/>
        <cdr:cNvSpPr txBox="1"/>
      </cdr:nvSpPr>
      <cdr:spPr>
        <a:xfrm xmlns:a="http://schemas.openxmlformats.org/drawingml/2006/main">
          <a:off x="4495800" y="1412875"/>
          <a:ext cx="714375" cy="4191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r>
            <a:rPr lang="ar-IQ" sz="1000"/>
            <a:t>عدد</a:t>
          </a:r>
          <a:r>
            <a:rPr lang="ar-IQ" sz="1000" baseline="0"/>
            <a:t> مقاولات الانشاءات</a:t>
          </a:r>
          <a:endParaRPr lang="en-US" sz="1000"/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11</xdr:row>
      <xdr:rowOff>57151</xdr:rowOff>
    </xdr:from>
    <xdr:to>
      <xdr:col>3</xdr:col>
      <xdr:colOff>1323975</xdr:colOff>
      <xdr:row>13</xdr:row>
      <xdr:rowOff>38101</xdr:rowOff>
    </xdr:to>
    <xdr:sp macro="" textlink="">
      <xdr:nvSpPr>
        <xdr:cNvPr id="2" name="TextBox 1"/>
        <xdr:cNvSpPr txBox="1"/>
      </xdr:nvSpPr>
      <xdr:spPr>
        <a:xfrm>
          <a:off x="9987667350" y="2266951"/>
          <a:ext cx="3771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لم تردنا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IQ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مقاولات الابنية والانشاءات للوزارات المتبقية 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الجداول الصفرية لكل من ( ميزانية - حكم محلي - بلدية - اخرى ) 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12</xdr:row>
      <xdr:rowOff>28575</xdr:rowOff>
    </xdr:from>
    <xdr:to>
      <xdr:col>3</xdr:col>
      <xdr:colOff>1247774</xdr:colOff>
      <xdr:row>13</xdr:row>
      <xdr:rowOff>247650</xdr:rowOff>
    </xdr:to>
    <xdr:sp macro="" textlink="">
      <xdr:nvSpPr>
        <xdr:cNvPr id="2" name="TextBox 1"/>
        <xdr:cNvSpPr txBox="1"/>
      </xdr:nvSpPr>
      <xdr:spPr>
        <a:xfrm>
          <a:off x="9987448276" y="2790825"/>
          <a:ext cx="3771900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لم تردنا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IQ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مقاولات الابنية والانشاءات للوزارات المتبقية 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الجداول الصفرية لكل من ( ميزانية - حكم محلي - بلدية - اخرى ) 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</xdr:row>
      <xdr:rowOff>47625</xdr:rowOff>
    </xdr:from>
    <xdr:to>
      <xdr:col>4</xdr:col>
      <xdr:colOff>133351</xdr:colOff>
      <xdr:row>13</xdr:row>
      <xdr:rowOff>247650</xdr:rowOff>
    </xdr:to>
    <xdr:sp macro="" textlink="">
      <xdr:nvSpPr>
        <xdr:cNvPr id="2" name="TextBox 1"/>
        <xdr:cNvSpPr txBox="1"/>
      </xdr:nvSpPr>
      <xdr:spPr>
        <a:xfrm>
          <a:off x="9986733899" y="2809875"/>
          <a:ext cx="328612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لم تردنا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IQ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مقاولات الابنية والانشاءات للوزارات المتبقية 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algn="r" rtl="1"/>
          <a:r>
            <a:rPr lang="ar-IQ" sz="1100" b="1" baseline="0"/>
            <a:t>-</a:t>
          </a:r>
          <a:r>
            <a:rPr lang="ar-SA" sz="1100" b="1" baseline="0"/>
            <a:t> تم حذف الجداول الصفرية لكل من (  حكم محلي - بلدية - اخرى ) .</a:t>
          </a:r>
          <a:endParaRPr lang="en-US" sz="1100" b="1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28576</xdr:rowOff>
    </xdr:from>
    <xdr:to>
      <xdr:col>3</xdr:col>
      <xdr:colOff>1495425</xdr:colOff>
      <xdr:row>12</xdr:row>
      <xdr:rowOff>266701</xdr:rowOff>
    </xdr:to>
    <xdr:sp macro="" textlink="">
      <xdr:nvSpPr>
        <xdr:cNvPr id="2" name="TextBox 1"/>
        <xdr:cNvSpPr txBox="1"/>
      </xdr:nvSpPr>
      <xdr:spPr>
        <a:xfrm>
          <a:off x="9987286350" y="3067051"/>
          <a:ext cx="392430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لم تردنا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IQ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مقاولات الابنية والانشاءات للوزارات المتبقية 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الجداول الصفرية لكل من ( ميزانية - حكم محلي - بلدية - اخرى ) 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13</xdr:row>
      <xdr:rowOff>57150</xdr:rowOff>
    </xdr:from>
    <xdr:to>
      <xdr:col>4</xdr:col>
      <xdr:colOff>209550</xdr:colOff>
      <xdr:row>15</xdr:row>
      <xdr:rowOff>19050</xdr:rowOff>
    </xdr:to>
    <xdr:sp macro="" textlink="">
      <xdr:nvSpPr>
        <xdr:cNvPr id="2" name="TextBox 1"/>
        <xdr:cNvSpPr txBox="1"/>
      </xdr:nvSpPr>
      <xdr:spPr>
        <a:xfrm>
          <a:off x="9991629750" y="3648075"/>
          <a:ext cx="32575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لم تردنا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IQ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مقاولات الابنية والانشاءات للوزارات المتبقية 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الجداول الصفرية لكل من ( حكم محلي - بلدية - اخرى ) 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57150</xdr:rowOff>
    </xdr:from>
    <xdr:to>
      <xdr:col>6</xdr:col>
      <xdr:colOff>371889</xdr:colOff>
      <xdr:row>11</xdr:row>
      <xdr:rowOff>47625</xdr:rowOff>
    </xdr:to>
    <xdr:sp macro="" textlink="">
      <xdr:nvSpPr>
        <xdr:cNvPr id="2" name="TextBox 1"/>
        <xdr:cNvSpPr txBox="1"/>
      </xdr:nvSpPr>
      <xdr:spPr>
        <a:xfrm>
          <a:off x="9984904686" y="2419350"/>
          <a:ext cx="5077239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لم تردنا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IQ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مقاولات الابنية والانشاءات للوزارات المتبقية 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الجداول الصفرية لكل من ( حكم محلي - بلدية - اخرى ) 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8</xdr:row>
      <xdr:rowOff>47625</xdr:rowOff>
    </xdr:from>
    <xdr:to>
      <xdr:col>3</xdr:col>
      <xdr:colOff>1314450</xdr:colOff>
      <xdr:row>9</xdr:row>
      <xdr:rowOff>228600</xdr:rowOff>
    </xdr:to>
    <xdr:sp macro="" textlink="">
      <xdr:nvSpPr>
        <xdr:cNvPr id="2" name="TextBox 1"/>
        <xdr:cNvSpPr txBox="1"/>
      </xdr:nvSpPr>
      <xdr:spPr>
        <a:xfrm>
          <a:off x="9987162525" y="2257425"/>
          <a:ext cx="3771899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لم تردنا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IQ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مقاولات الابنية والانشاءات للوزارات المتبقية 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الجداول الصفرية لكل من ( ميزانية - حكم محلي - بلدية - اخرى ) 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28575</xdr:rowOff>
    </xdr:from>
    <xdr:to>
      <xdr:col>4</xdr:col>
      <xdr:colOff>171450</xdr:colOff>
      <xdr:row>19</xdr:row>
      <xdr:rowOff>219075</xdr:rowOff>
    </xdr:to>
    <xdr:sp macro="" textlink="">
      <xdr:nvSpPr>
        <xdr:cNvPr id="2" name="TextBox 1"/>
        <xdr:cNvSpPr txBox="1"/>
      </xdr:nvSpPr>
      <xdr:spPr>
        <a:xfrm>
          <a:off x="9988619850" y="4448175"/>
          <a:ext cx="3324225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لم تردنا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IQ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مقاولات الابنية والانشاءات للوزارات المتبقية 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الجداول الصفرية لكل من (  حكم محلي - بلدية - اخرى ) 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0.58599</cdr:x>
      <cdr:y>0.21994</cdr:y>
    </cdr:from>
    <cdr:to>
      <cdr:x>0.80106</cdr:x>
      <cdr:y>0.31832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3005740" y="464600"/>
          <a:ext cx="1103158" cy="20782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r>
            <a:rPr lang="ar-IQ" sz="1000"/>
            <a:t>عدد</a:t>
          </a:r>
          <a:r>
            <a:rPr lang="ar-IQ" sz="1000" baseline="0"/>
            <a:t> مقاولات الابنية</a:t>
          </a:r>
          <a:endParaRPr lang="en-US" sz="1000"/>
        </a:p>
      </cdr:txBody>
    </cdr:sp>
  </cdr:relSizeAnchor>
  <cdr:relSizeAnchor xmlns:cdr="http://schemas.openxmlformats.org/drawingml/2006/chartDrawing">
    <cdr:from>
      <cdr:x>0.58688</cdr:x>
      <cdr:y>0.33958</cdr:y>
    </cdr:from>
    <cdr:to>
      <cdr:x>0.81707</cdr:x>
      <cdr:y>0.44378</cdr:y>
    </cdr:to>
    <cdr:sp macro="" textlink="">
      <cdr:nvSpPr>
        <cdr:cNvPr id="3" name="TextBox 5"/>
        <cdr:cNvSpPr txBox="1"/>
      </cdr:nvSpPr>
      <cdr:spPr>
        <a:xfrm xmlns:a="http://schemas.openxmlformats.org/drawingml/2006/main">
          <a:off x="3010309" y="717343"/>
          <a:ext cx="1180679" cy="22010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r>
            <a:rPr lang="ar-IQ" sz="1000"/>
            <a:t>عدد</a:t>
          </a:r>
          <a:r>
            <a:rPr lang="ar-IQ" sz="1000" baseline="0"/>
            <a:t> مقاولات الانشاءات</a:t>
          </a:r>
          <a:endParaRPr lang="en-US" sz="10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606240</xdr:colOff>
      <xdr:row>29</xdr:row>
      <xdr:rowOff>85725</xdr:rowOff>
    </xdr:from>
    <xdr:ext cx="184731" cy="264560"/>
    <xdr:sp macro="" textlink="">
      <xdr:nvSpPr>
        <xdr:cNvPr id="4" name="TextBox 3"/>
        <xdr:cNvSpPr txBox="1"/>
      </xdr:nvSpPr>
      <xdr:spPr>
        <a:xfrm>
          <a:off x="152933004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ar-IQ"/>
        </a:p>
      </xdr:txBody>
    </xdr:sp>
    <xdr:clientData/>
  </xdr:oneCellAnchor>
  <xdr:twoCellAnchor>
    <xdr:from>
      <xdr:col>1</xdr:col>
      <xdr:colOff>19051</xdr:colOff>
      <xdr:row>18</xdr:row>
      <xdr:rowOff>152400</xdr:rowOff>
    </xdr:from>
    <xdr:to>
      <xdr:col>5</xdr:col>
      <xdr:colOff>1238250</xdr:colOff>
      <xdr:row>20</xdr:row>
      <xdr:rowOff>38100</xdr:rowOff>
    </xdr:to>
    <xdr:sp macro="" textlink="">
      <xdr:nvSpPr>
        <xdr:cNvPr id="3" name="TextBox 2"/>
        <xdr:cNvSpPr txBox="1"/>
      </xdr:nvSpPr>
      <xdr:spPr>
        <a:xfrm>
          <a:off x="9985067025" y="5124450"/>
          <a:ext cx="483869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en-US" sz="1100" b="1"/>
            <a:t>-</a:t>
          </a:r>
          <a:r>
            <a:rPr lang="ar-SA" sz="1100" b="1"/>
            <a:t> لم تردنا</a:t>
          </a:r>
          <a:r>
            <a:rPr lang="ar-SA" sz="1100" b="1" baseline="0"/>
            <a:t> مقاولات الابنية </a:t>
          </a:r>
          <a:r>
            <a:rPr lang="ar-IQ" sz="1100" b="1" baseline="0"/>
            <a:t>والأنشاءات للمحافظات </a:t>
          </a:r>
          <a:r>
            <a:rPr lang="ar-SA" sz="1100" b="1" baseline="0"/>
            <a:t>المتبقية</a:t>
          </a:r>
          <a:r>
            <a:rPr lang="ar-IQ" sz="1100" b="1" baseline="0"/>
            <a:t> . </a:t>
          </a:r>
          <a:endParaRPr lang="ar-SA" sz="1100" b="1" baseline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28</xdr:row>
      <xdr:rowOff>76200</xdr:rowOff>
    </xdr:from>
    <xdr:to>
      <xdr:col>3</xdr:col>
      <xdr:colOff>847725</xdr:colOff>
      <xdr:row>29</xdr:row>
      <xdr:rowOff>142875</xdr:rowOff>
    </xdr:to>
    <xdr:sp macro="" textlink="">
      <xdr:nvSpPr>
        <xdr:cNvPr id="2" name="TextBox 1"/>
        <xdr:cNvSpPr txBox="1"/>
      </xdr:nvSpPr>
      <xdr:spPr>
        <a:xfrm>
          <a:off x="9987267300" y="6191250"/>
          <a:ext cx="31051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en-US" sz="1200" b="1">
              <a:latin typeface="Arial" pitchFamily="34" charset="0"/>
              <a:cs typeface="Arial" pitchFamily="34" charset="0"/>
            </a:rPr>
            <a:t>-</a:t>
          </a:r>
          <a:r>
            <a:rPr lang="ar-SA" sz="1200" b="1">
              <a:latin typeface="Arial" pitchFamily="34" charset="0"/>
              <a:cs typeface="Arial" pitchFamily="34" charset="0"/>
            </a:rPr>
            <a:t> لم تردنا</a:t>
          </a:r>
          <a:r>
            <a:rPr lang="ar-SA" sz="1200" b="1" baseline="0">
              <a:latin typeface="Arial" pitchFamily="34" charset="0"/>
              <a:cs typeface="Arial" pitchFamily="34" charset="0"/>
            </a:rPr>
            <a:t> مقاولات الابنية</a:t>
          </a:r>
          <a:r>
            <a:rPr lang="ar-IQ" sz="1200" b="1" baseline="0">
              <a:latin typeface="Arial" pitchFamily="34" charset="0"/>
              <a:cs typeface="Arial" pitchFamily="34" charset="0"/>
            </a:rPr>
            <a:t> والانشاءات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للوزارات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المتبقية</a:t>
          </a:r>
          <a:r>
            <a:rPr lang="ar-IQ" sz="1200" b="1" baseline="0">
              <a:latin typeface="Arial" pitchFamily="34" charset="0"/>
              <a:cs typeface="Arial" pitchFamily="34" charset="0"/>
            </a:rPr>
            <a:t> .</a:t>
          </a:r>
          <a:endParaRPr lang="ar-SA" sz="1200" b="1" baseline="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9</xdr:row>
      <xdr:rowOff>133350</xdr:rowOff>
    </xdr:from>
    <xdr:to>
      <xdr:col>6</xdr:col>
      <xdr:colOff>0</xdr:colOff>
      <xdr:row>12</xdr:row>
      <xdr:rowOff>0</xdr:rowOff>
    </xdr:to>
    <xdr:sp macro="" textlink="">
      <xdr:nvSpPr>
        <xdr:cNvPr id="2" name="TextBox 1"/>
        <xdr:cNvSpPr txBox="1"/>
      </xdr:nvSpPr>
      <xdr:spPr>
        <a:xfrm>
          <a:off x="9983238225" y="1885950"/>
          <a:ext cx="4314826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200" b="1">
              <a:latin typeface="Arial" pitchFamily="34" charset="0"/>
              <a:cs typeface="Arial" pitchFamily="34" charset="0"/>
            </a:rPr>
            <a:t>- </a:t>
          </a:r>
          <a:r>
            <a:rPr lang="ar-SA" sz="1200" b="1">
              <a:latin typeface="Arial" pitchFamily="34" charset="0"/>
              <a:cs typeface="Arial" pitchFamily="34" charset="0"/>
            </a:rPr>
            <a:t>لم تردنا</a:t>
          </a:r>
          <a:r>
            <a:rPr lang="ar-SA" sz="1200" b="1" baseline="0">
              <a:latin typeface="Arial" pitchFamily="34" charset="0"/>
              <a:cs typeface="Arial" pitchFamily="34" charset="0"/>
            </a:rPr>
            <a:t> مقاولات الابنية</a:t>
          </a:r>
          <a:r>
            <a:rPr lang="ar-IQ" sz="1200" b="1" baseline="0">
              <a:latin typeface="Arial" pitchFamily="34" charset="0"/>
              <a:cs typeface="Arial" pitchFamily="34" charset="0"/>
            </a:rPr>
            <a:t> والانشاءات</a:t>
          </a:r>
          <a:r>
            <a:rPr lang="ar-SA" sz="1200" b="1" baseline="0">
              <a:latin typeface="Arial" pitchFamily="34" charset="0"/>
              <a:cs typeface="Arial" pitchFamily="34" charset="0"/>
            </a:rPr>
            <a:t> لل</a:t>
          </a:r>
          <a:r>
            <a:rPr lang="ar-IQ" sz="1200" b="1" baseline="0">
              <a:latin typeface="Arial" pitchFamily="34" charset="0"/>
              <a:cs typeface="Arial" pitchFamily="34" charset="0"/>
            </a:rPr>
            <a:t>م</a:t>
          </a:r>
          <a:r>
            <a:rPr lang="ar-SA" sz="1200" b="1" baseline="0">
              <a:latin typeface="Arial" pitchFamily="34" charset="0"/>
              <a:cs typeface="Arial" pitchFamily="34" charset="0"/>
            </a:rPr>
            <a:t>حافظات المتبقية</a:t>
          </a:r>
        </a:p>
        <a:p>
          <a:pPr algn="r" rtl="1"/>
          <a:r>
            <a:rPr lang="ar-IQ" sz="12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تم حذف الجداول الصفرية لكل من ( العمارات السكنية - الاضافات - الترميمات )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104775</xdr:rowOff>
    </xdr:from>
    <xdr:to>
      <xdr:col>5</xdr:col>
      <xdr:colOff>609600</xdr:colOff>
      <xdr:row>10</xdr:row>
      <xdr:rowOff>85725</xdr:rowOff>
    </xdr:to>
    <xdr:sp macro="" textlink="">
      <xdr:nvSpPr>
        <xdr:cNvPr id="3" name="TextBox 2"/>
        <xdr:cNvSpPr txBox="1"/>
      </xdr:nvSpPr>
      <xdr:spPr>
        <a:xfrm>
          <a:off x="9982990575" y="1838325"/>
          <a:ext cx="4419601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200" b="1">
              <a:latin typeface="Arial" pitchFamily="34" charset="0"/>
              <a:cs typeface="Arial" pitchFamily="34" charset="0"/>
            </a:rPr>
            <a:t>- </a:t>
          </a:r>
          <a:r>
            <a:rPr lang="ar-SA" sz="1200" b="1">
              <a:latin typeface="Arial" pitchFamily="34" charset="0"/>
              <a:cs typeface="Arial" pitchFamily="34" charset="0"/>
            </a:rPr>
            <a:t>لم تردنا</a:t>
          </a:r>
          <a:r>
            <a:rPr lang="ar-SA" sz="1200" b="1" baseline="0">
              <a:latin typeface="Arial" pitchFamily="34" charset="0"/>
              <a:cs typeface="Arial" pitchFamily="34" charset="0"/>
            </a:rPr>
            <a:t>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مقاولات الابنية والانشاءات للوزارات المتبقية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.</a:t>
          </a:r>
        </a:p>
        <a:p>
          <a:pPr algn="r" rtl="1"/>
          <a:r>
            <a:rPr lang="ar-IQ" sz="12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تم حذف الجداول الصفرية لكل من ( العمارات السكنية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ن،</a:t>
          </a:r>
          <a:r>
            <a:rPr lang="ar-SA" sz="1200" b="1" baseline="0">
              <a:latin typeface="Arial" pitchFamily="34" charset="0"/>
              <a:cs typeface="Arial" pitchFamily="34" charset="0"/>
            </a:rPr>
            <a:t> الاضافات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،</a:t>
          </a:r>
          <a:r>
            <a:rPr lang="ar-SA" sz="1200" b="1" baseline="0">
              <a:latin typeface="Arial" pitchFamily="34" charset="0"/>
              <a:cs typeface="Arial" pitchFamily="34" charset="0"/>
            </a:rPr>
            <a:t> الترميمات ) .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47624</xdr:rowOff>
    </xdr:from>
    <xdr:to>
      <xdr:col>7</xdr:col>
      <xdr:colOff>819151</xdr:colOff>
      <xdr:row>21</xdr:row>
      <xdr:rowOff>9526</xdr:rowOff>
    </xdr:to>
    <xdr:sp macro="" textlink="">
      <xdr:nvSpPr>
        <xdr:cNvPr id="3" name="TextBox 2"/>
        <xdr:cNvSpPr txBox="1"/>
      </xdr:nvSpPr>
      <xdr:spPr>
        <a:xfrm>
          <a:off x="9979694924" y="3790949"/>
          <a:ext cx="4419601" cy="457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لم تردنا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احالات مقاولات الابنية لل</a:t>
          </a:r>
          <a:r>
            <a:rPr lang="ar-IQ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حافظات المتبقية</a:t>
          </a:r>
          <a:endParaRPr lang="en-US" sz="1200">
            <a:effectLst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IQ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* </a:t>
          </a: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تم حذف الجداول الصفرية لكل من ( العمارات السكنية - الاضافات - الترميمات ) .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26</xdr:row>
      <xdr:rowOff>180975</xdr:rowOff>
    </xdr:from>
    <xdr:to>
      <xdr:col>5</xdr:col>
      <xdr:colOff>990600</xdr:colOff>
      <xdr:row>29</xdr:row>
      <xdr:rowOff>114300</xdr:rowOff>
    </xdr:to>
    <xdr:sp macro="" textlink="">
      <xdr:nvSpPr>
        <xdr:cNvPr id="3" name="TextBox 2"/>
        <xdr:cNvSpPr txBox="1"/>
      </xdr:nvSpPr>
      <xdr:spPr>
        <a:xfrm>
          <a:off x="9987324450" y="5962650"/>
          <a:ext cx="4867275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r>
            <a:rPr lang="ar-IQ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لم تردنا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IQ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مقاولات الابنية والانشاءات للوزارات المتبقية 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effectLst/>
          </a:endParaRPr>
        </a:p>
        <a:p>
          <a:pPr algn="r" rtl="1"/>
          <a:r>
            <a:rPr lang="ar-IQ" sz="1200" b="1" baseline="0"/>
            <a:t>-</a:t>
          </a:r>
          <a:r>
            <a:rPr lang="ar-SA" sz="1200" b="1" baseline="0"/>
            <a:t> تم حذف الجداول الصفرية للابنية الزراعية .</a:t>
          </a:r>
          <a:endParaRPr lang="en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8"/>
  <sheetViews>
    <sheetView rightToLeft="1" tabSelected="1" view="pageBreakPreview" topLeftCell="A2" zoomScale="82" zoomScaleSheetLayoutView="82" workbookViewId="0">
      <selection activeCell="Y34" sqref="Y34"/>
    </sheetView>
  </sheetViews>
  <sheetFormatPr defaultRowHeight="12.75"/>
  <cols>
    <col min="1" max="1" width="3.28515625" customWidth="1"/>
    <col min="2" max="2" width="9.7109375" customWidth="1"/>
    <col min="3" max="3" width="8.7109375" customWidth="1"/>
    <col min="4" max="4" width="14.85546875" customWidth="1"/>
    <col min="5" max="5" width="2.85546875" hidden="1" customWidth="1"/>
    <col min="6" max="6" width="8.28515625" customWidth="1"/>
    <col min="7" max="7" width="17.140625" customWidth="1"/>
    <col min="8" max="8" width="9.42578125" customWidth="1"/>
    <col min="9" max="9" width="14.42578125" customWidth="1"/>
    <col min="10" max="10" width="6.5703125" customWidth="1"/>
  </cols>
  <sheetData>
    <row r="1" spans="2:9" ht="15.75">
      <c r="B1" s="367" t="s">
        <v>151</v>
      </c>
      <c r="C1" s="367"/>
      <c r="D1" s="367"/>
      <c r="E1" s="367"/>
      <c r="F1" s="367"/>
      <c r="G1" s="367"/>
      <c r="H1" s="367"/>
      <c r="I1" s="367"/>
    </row>
    <row r="2" spans="2:9" ht="18" customHeight="1" thickBot="1">
      <c r="B2" s="27" t="s">
        <v>66</v>
      </c>
      <c r="C2" s="45"/>
      <c r="D2" s="45"/>
      <c r="E2" s="45"/>
      <c r="F2" s="45"/>
      <c r="G2" s="45"/>
      <c r="H2" s="45"/>
      <c r="I2" s="47" t="s">
        <v>44</v>
      </c>
    </row>
    <row r="3" spans="2:9" ht="15.75" customHeight="1" thickTop="1">
      <c r="B3" s="48"/>
      <c r="C3" s="368" t="s">
        <v>15</v>
      </c>
      <c r="D3" s="368"/>
      <c r="E3" s="57"/>
      <c r="F3" s="368" t="s">
        <v>16</v>
      </c>
      <c r="G3" s="368"/>
      <c r="H3" s="368" t="s">
        <v>67</v>
      </c>
      <c r="I3" s="368"/>
    </row>
    <row r="4" spans="2:9" ht="15.75" thickBot="1">
      <c r="B4" s="41" t="s">
        <v>68</v>
      </c>
      <c r="C4" s="49" t="s">
        <v>13</v>
      </c>
      <c r="D4" s="49" t="s">
        <v>14</v>
      </c>
      <c r="E4" s="49"/>
      <c r="F4" s="49" t="s">
        <v>13</v>
      </c>
      <c r="G4" s="49" t="s">
        <v>14</v>
      </c>
      <c r="H4" s="49" t="s">
        <v>13</v>
      </c>
      <c r="I4" s="49" t="s">
        <v>14</v>
      </c>
    </row>
    <row r="5" spans="2:9" ht="12.95" customHeight="1">
      <c r="B5" s="12">
        <v>2008</v>
      </c>
      <c r="C5" s="17">
        <v>1937</v>
      </c>
      <c r="D5" s="16">
        <f>1776162306/1000</f>
        <v>1776162.3060000001</v>
      </c>
      <c r="E5" s="34"/>
      <c r="F5" s="17">
        <v>2659</v>
      </c>
      <c r="G5" s="16">
        <f>268289192/1000</f>
        <v>268289.19199999998</v>
      </c>
      <c r="H5" s="17">
        <f t="shared" ref="H5:I10" si="0">SUM(C5+F5)</f>
        <v>4596</v>
      </c>
      <c r="I5" s="16">
        <f t="shared" si="0"/>
        <v>2044451.4980000001</v>
      </c>
    </row>
    <row r="6" spans="2:9" ht="12.95" customHeight="1">
      <c r="B6" s="14">
        <v>2009</v>
      </c>
      <c r="C6" s="32">
        <v>1273</v>
      </c>
      <c r="D6" s="50">
        <f>2542303877/1000</f>
        <v>2542303.8769999999</v>
      </c>
      <c r="E6" s="33"/>
      <c r="F6" s="32">
        <v>1513</v>
      </c>
      <c r="G6" s="15">
        <f>5455748614/1000</f>
        <v>5455748.6140000001</v>
      </c>
      <c r="H6" s="23">
        <f t="shared" si="0"/>
        <v>2786</v>
      </c>
      <c r="I6" s="15">
        <v>7998053</v>
      </c>
    </row>
    <row r="7" spans="2:9" ht="12.95" customHeight="1">
      <c r="B7" s="12">
        <v>2010</v>
      </c>
      <c r="C7" s="17">
        <v>967</v>
      </c>
      <c r="D7" s="16">
        <f>853613994/1000</f>
        <v>853613.99399999995</v>
      </c>
      <c r="E7" s="34"/>
      <c r="F7" s="17">
        <v>1255</v>
      </c>
      <c r="G7" s="16">
        <f>4251366761/1000</f>
        <v>4251366.7609999999</v>
      </c>
      <c r="H7" s="17">
        <f t="shared" si="0"/>
        <v>2222</v>
      </c>
      <c r="I7" s="16">
        <f t="shared" si="0"/>
        <v>5104980.7549999999</v>
      </c>
    </row>
    <row r="8" spans="2:9" ht="12.95" customHeight="1">
      <c r="B8" s="14">
        <v>2011</v>
      </c>
      <c r="C8" s="23">
        <v>1380</v>
      </c>
      <c r="D8" s="15">
        <f>1704764986/1000</f>
        <v>1704764.986</v>
      </c>
      <c r="E8" s="33"/>
      <c r="F8" s="23">
        <v>1644</v>
      </c>
      <c r="G8" s="15">
        <f>2434349175/1000</f>
        <v>2434349.1749999998</v>
      </c>
      <c r="H8" s="23">
        <f t="shared" si="0"/>
        <v>3024</v>
      </c>
      <c r="I8" s="15">
        <f t="shared" si="0"/>
        <v>4139114.1609999998</v>
      </c>
    </row>
    <row r="9" spans="2:9" ht="12.95" customHeight="1">
      <c r="B9" s="13">
        <v>2012</v>
      </c>
      <c r="C9" s="24">
        <v>1265</v>
      </c>
      <c r="D9" s="25">
        <f>2841064107/1000</f>
        <v>2841064.1069999998</v>
      </c>
      <c r="E9" s="19"/>
      <c r="F9" s="24">
        <v>1570</v>
      </c>
      <c r="G9" s="16">
        <f>4433164471/1000</f>
        <v>4433164.4709999999</v>
      </c>
      <c r="H9" s="24">
        <f t="shared" si="0"/>
        <v>2835</v>
      </c>
      <c r="I9" s="16">
        <v>7274228</v>
      </c>
    </row>
    <row r="10" spans="2:9" ht="12.95" customHeight="1">
      <c r="B10" s="37">
        <v>2013</v>
      </c>
      <c r="C10" s="51">
        <v>1919</v>
      </c>
      <c r="D10" s="29">
        <f>5303214383/1000</f>
        <v>5303214.3830000004</v>
      </c>
      <c r="E10" s="46"/>
      <c r="F10" s="51">
        <v>1959</v>
      </c>
      <c r="G10" s="26">
        <f>5580625176/1000</f>
        <v>5580625.176</v>
      </c>
      <c r="H10" s="51">
        <f t="shared" si="0"/>
        <v>3878</v>
      </c>
      <c r="I10" s="26">
        <v>10883839</v>
      </c>
    </row>
    <row r="11" spans="2:9" ht="12.95" customHeight="1">
      <c r="B11" s="52">
        <v>2014</v>
      </c>
      <c r="C11" s="53">
        <v>1073</v>
      </c>
      <c r="D11" s="54">
        <v>2312900</v>
      </c>
      <c r="E11" s="55"/>
      <c r="F11" s="53">
        <v>1073</v>
      </c>
      <c r="G11" s="54">
        <v>2115355</v>
      </c>
      <c r="H11" s="53">
        <v>2146</v>
      </c>
      <c r="I11" s="54">
        <v>4428255</v>
      </c>
    </row>
    <row r="12" spans="2:9" ht="12.95" customHeight="1">
      <c r="B12" s="58">
        <v>2015</v>
      </c>
      <c r="C12" s="58">
        <v>406</v>
      </c>
      <c r="D12" s="29">
        <v>1189446</v>
      </c>
      <c r="E12" s="29"/>
      <c r="F12" s="29">
        <v>523</v>
      </c>
      <c r="G12" s="29">
        <v>2170672</v>
      </c>
      <c r="H12" s="29">
        <v>929</v>
      </c>
      <c r="I12" s="29">
        <v>3360119</v>
      </c>
    </row>
    <row r="48" spans="7:7">
      <c r="G48" s="11"/>
    </row>
  </sheetData>
  <mergeCells count="4">
    <mergeCell ref="B1:I1"/>
    <mergeCell ref="C3:D3"/>
    <mergeCell ref="F3:G3"/>
    <mergeCell ref="H3:I3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B1:O19"/>
  <sheetViews>
    <sheetView rightToLeft="1" view="pageBreakPreview" topLeftCell="B1" zoomScale="89" zoomScaleSheetLayoutView="89" workbookViewId="0">
      <selection activeCell="T5" sqref="T5"/>
    </sheetView>
  </sheetViews>
  <sheetFormatPr defaultRowHeight="21.95" customHeight="1"/>
  <cols>
    <col min="1" max="1" width="5" customWidth="1"/>
    <col min="2" max="2" width="31.28515625" style="188" bestFit="1" customWidth="1"/>
    <col min="3" max="3" width="7.85546875" bestFit="1" customWidth="1"/>
    <col min="4" max="4" width="17.5703125" bestFit="1" customWidth="1"/>
    <col min="5" max="5" width="1.140625" hidden="1" customWidth="1"/>
    <col min="6" max="6" width="7.85546875" bestFit="1" customWidth="1"/>
    <col min="7" max="7" width="19" customWidth="1"/>
    <col min="8" max="8" width="0.28515625" hidden="1" customWidth="1"/>
    <col min="9" max="9" width="7.85546875" bestFit="1" customWidth="1"/>
    <col min="10" max="10" width="19.28515625" bestFit="1" customWidth="1"/>
    <col min="11" max="11" width="7.85546875" bestFit="1" customWidth="1"/>
    <col min="12" max="12" width="17.85546875" customWidth="1"/>
    <col min="13" max="13" width="1" hidden="1" customWidth="1"/>
    <col min="14" max="14" width="7.85546875" bestFit="1" customWidth="1"/>
    <col min="15" max="15" width="19.28515625" bestFit="1" customWidth="1"/>
  </cols>
  <sheetData>
    <row r="1" spans="2:15" ht="58.5" customHeight="1"/>
    <row r="2" spans="2:15" ht="21.95" customHeight="1">
      <c r="B2" s="374" t="s">
        <v>114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</row>
    <row r="3" spans="2:15" ht="21.95" customHeight="1" thickBot="1">
      <c r="B3" s="200" t="s">
        <v>95</v>
      </c>
      <c r="C3" s="129"/>
      <c r="D3" s="155"/>
      <c r="E3" s="111"/>
      <c r="F3" s="111"/>
      <c r="G3" s="60"/>
      <c r="H3" s="111"/>
      <c r="I3" s="111"/>
      <c r="J3" s="60"/>
      <c r="K3" s="111"/>
      <c r="L3" s="111"/>
      <c r="M3" s="111"/>
      <c r="N3" s="379" t="s">
        <v>77</v>
      </c>
      <c r="O3" s="379"/>
    </row>
    <row r="4" spans="2:15" ht="21.95" customHeight="1" thickTop="1">
      <c r="B4" s="384" t="s">
        <v>18</v>
      </c>
      <c r="C4" s="372" t="s">
        <v>58</v>
      </c>
      <c r="D4" s="372"/>
      <c r="E4" s="62"/>
      <c r="F4" s="372" t="s">
        <v>59</v>
      </c>
      <c r="G4" s="372"/>
      <c r="H4" s="62"/>
      <c r="I4" s="372" t="s">
        <v>60</v>
      </c>
      <c r="J4" s="372"/>
      <c r="K4" s="372" t="s">
        <v>61</v>
      </c>
      <c r="L4" s="372"/>
      <c r="M4" s="62"/>
      <c r="N4" s="391" t="s">
        <v>0</v>
      </c>
      <c r="O4" s="391"/>
    </row>
    <row r="5" spans="2:15" ht="21.95" customHeight="1" thickBot="1">
      <c r="B5" s="385"/>
      <c r="C5" s="156" t="s">
        <v>13</v>
      </c>
      <c r="D5" s="157" t="s">
        <v>14</v>
      </c>
      <c r="E5" s="156"/>
      <c r="F5" s="156" t="s">
        <v>13</v>
      </c>
      <c r="G5" s="157" t="s">
        <v>14</v>
      </c>
      <c r="H5" s="156"/>
      <c r="I5" s="156" t="s">
        <v>13</v>
      </c>
      <c r="J5" s="157" t="s">
        <v>14</v>
      </c>
      <c r="K5" s="156" t="s">
        <v>13</v>
      </c>
      <c r="L5" s="157" t="s">
        <v>14</v>
      </c>
      <c r="M5" s="156"/>
      <c r="N5" s="156" t="s">
        <v>13</v>
      </c>
      <c r="O5" s="157" t="s">
        <v>14</v>
      </c>
    </row>
    <row r="6" spans="2:15" ht="16.5" customHeight="1">
      <c r="B6" s="256" t="s">
        <v>62</v>
      </c>
      <c r="C6" s="288">
        <v>0</v>
      </c>
      <c r="D6" s="258">
        <v>0</v>
      </c>
      <c r="E6" s="288"/>
      <c r="F6" s="288">
        <v>5</v>
      </c>
      <c r="G6" s="258">
        <v>2836207</v>
      </c>
      <c r="H6" s="289"/>
      <c r="I6" s="288">
        <v>1</v>
      </c>
      <c r="J6" s="258">
        <v>1410000</v>
      </c>
      <c r="K6" s="288">
        <v>31</v>
      </c>
      <c r="L6" s="258">
        <v>15662532</v>
      </c>
      <c r="M6" s="288"/>
      <c r="N6" s="288">
        <v>37</v>
      </c>
      <c r="O6" s="258">
        <v>19908739</v>
      </c>
    </row>
    <row r="7" spans="2:15" ht="16.5" customHeight="1">
      <c r="B7" s="254" t="s">
        <v>23</v>
      </c>
      <c r="C7" s="290">
        <v>11</v>
      </c>
      <c r="D7" s="291">
        <v>7886332</v>
      </c>
      <c r="E7" s="290"/>
      <c r="F7" s="290">
        <v>5</v>
      </c>
      <c r="G7" s="291">
        <v>4678333</v>
      </c>
      <c r="H7" s="292"/>
      <c r="I7" s="290">
        <v>1</v>
      </c>
      <c r="J7" s="291">
        <v>3441520</v>
      </c>
      <c r="K7" s="290">
        <v>0</v>
      </c>
      <c r="L7" s="291">
        <v>0</v>
      </c>
      <c r="M7" s="290"/>
      <c r="N7" s="290">
        <v>17</v>
      </c>
      <c r="O7" s="291">
        <v>16006185</v>
      </c>
    </row>
    <row r="8" spans="2:15" ht="16.5" customHeight="1">
      <c r="B8" s="256" t="s">
        <v>24</v>
      </c>
      <c r="C8" s="293">
        <v>1</v>
      </c>
      <c r="D8" s="294">
        <v>229476</v>
      </c>
      <c r="E8" s="293"/>
      <c r="F8" s="293">
        <v>0</v>
      </c>
      <c r="G8" s="294">
        <v>0</v>
      </c>
      <c r="H8" s="295"/>
      <c r="I8" s="293">
        <v>0</v>
      </c>
      <c r="J8" s="294">
        <v>0</v>
      </c>
      <c r="K8" s="293">
        <v>11</v>
      </c>
      <c r="L8" s="294">
        <v>42804872</v>
      </c>
      <c r="M8" s="293"/>
      <c r="N8" s="293">
        <v>12</v>
      </c>
      <c r="O8" s="294">
        <v>43034348</v>
      </c>
    </row>
    <row r="9" spans="2:15" ht="16.5" customHeight="1">
      <c r="B9" s="254" t="s">
        <v>25</v>
      </c>
      <c r="C9" s="290">
        <v>2</v>
      </c>
      <c r="D9" s="291">
        <v>1372900</v>
      </c>
      <c r="E9" s="290"/>
      <c r="F9" s="290">
        <v>0</v>
      </c>
      <c r="G9" s="291">
        <v>0</v>
      </c>
      <c r="H9" s="292"/>
      <c r="I9" s="290">
        <v>0</v>
      </c>
      <c r="J9" s="291">
        <v>0</v>
      </c>
      <c r="K9" s="290">
        <v>0</v>
      </c>
      <c r="L9" s="291">
        <v>0</v>
      </c>
      <c r="M9" s="290"/>
      <c r="N9" s="290">
        <v>2</v>
      </c>
      <c r="O9" s="291">
        <v>1372900</v>
      </c>
    </row>
    <row r="10" spans="2:15" ht="16.5" customHeight="1">
      <c r="B10" s="256" t="s">
        <v>63</v>
      </c>
      <c r="C10" s="293">
        <v>0</v>
      </c>
      <c r="D10" s="294">
        <v>0</v>
      </c>
      <c r="E10" s="293"/>
      <c r="F10" s="293">
        <v>1</v>
      </c>
      <c r="G10" s="294">
        <v>11850100</v>
      </c>
      <c r="H10" s="295"/>
      <c r="I10" s="293">
        <v>1</v>
      </c>
      <c r="J10" s="296">
        <v>103000000</v>
      </c>
      <c r="K10" s="293">
        <v>0</v>
      </c>
      <c r="L10" s="294">
        <v>0</v>
      </c>
      <c r="M10" s="297"/>
      <c r="N10" s="297">
        <v>2</v>
      </c>
      <c r="O10" s="294">
        <v>114850100</v>
      </c>
    </row>
    <row r="11" spans="2:15" ht="16.5" customHeight="1">
      <c r="B11" s="254" t="s">
        <v>43</v>
      </c>
      <c r="C11" s="290">
        <v>0</v>
      </c>
      <c r="D11" s="291">
        <v>0</v>
      </c>
      <c r="E11" s="290"/>
      <c r="F11" s="290">
        <v>37</v>
      </c>
      <c r="G11" s="291">
        <v>523850391</v>
      </c>
      <c r="H11" s="292"/>
      <c r="I11" s="290">
        <v>6</v>
      </c>
      <c r="J11" s="291">
        <v>216143277</v>
      </c>
      <c r="K11" s="290">
        <v>5</v>
      </c>
      <c r="L11" s="291">
        <v>2452896</v>
      </c>
      <c r="M11" s="290"/>
      <c r="N11" s="290">
        <v>48</v>
      </c>
      <c r="O11" s="291">
        <v>742446564</v>
      </c>
    </row>
    <row r="12" spans="2:15" ht="16.5" customHeight="1">
      <c r="B12" s="256" t="s">
        <v>96</v>
      </c>
      <c r="C12" s="293">
        <v>0</v>
      </c>
      <c r="D12" s="298">
        <v>0</v>
      </c>
      <c r="E12" s="299"/>
      <c r="F12" s="299">
        <v>0</v>
      </c>
      <c r="G12" s="298">
        <v>0</v>
      </c>
      <c r="H12" s="299"/>
      <c r="I12" s="299">
        <v>1</v>
      </c>
      <c r="J12" s="298">
        <v>1217969</v>
      </c>
      <c r="K12" s="299">
        <v>0</v>
      </c>
      <c r="L12" s="298">
        <v>0</v>
      </c>
      <c r="M12" s="299"/>
      <c r="N12" s="299">
        <v>1</v>
      </c>
      <c r="O12" s="82">
        <v>1217969</v>
      </c>
    </row>
    <row r="13" spans="2:15" ht="16.5" customHeight="1">
      <c r="B13" s="300" t="s">
        <v>32</v>
      </c>
      <c r="C13" s="301">
        <v>0</v>
      </c>
      <c r="D13" s="255">
        <v>0</v>
      </c>
      <c r="E13" s="302"/>
      <c r="F13" s="302">
        <v>0</v>
      </c>
      <c r="G13" s="303">
        <v>0</v>
      </c>
      <c r="H13" s="302"/>
      <c r="I13" s="302">
        <v>1</v>
      </c>
      <c r="J13" s="303">
        <v>225750</v>
      </c>
      <c r="K13" s="302">
        <v>0</v>
      </c>
      <c r="L13" s="303">
        <v>0</v>
      </c>
      <c r="M13" s="302"/>
      <c r="N13" s="302">
        <v>1</v>
      </c>
      <c r="O13" s="303">
        <v>225750</v>
      </c>
    </row>
    <row r="14" spans="2:15" ht="16.5" customHeight="1">
      <c r="B14" s="256" t="s">
        <v>34</v>
      </c>
      <c r="C14" s="304">
        <v>0</v>
      </c>
      <c r="D14" s="305">
        <v>0</v>
      </c>
      <c r="E14" s="306"/>
      <c r="F14" s="306">
        <v>2</v>
      </c>
      <c r="G14" s="305">
        <v>768255</v>
      </c>
      <c r="H14" s="306"/>
      <c r="I14" s="307">
        <v>0</v>
      </c>
      <c r="J14" s="305">
        <v>0</v>
      </c>
      <c r="K14" s="307">
        <v>0</v>
      </c>
      <c r="L14" s="305">
        <v>0</v>
      </c>
      <c r="M14" s="306"/>
      <c r="N14" s="306">
        <v>2</v>
      </c>
      <c r="O14" s="305">
        <v>768255</v>
      </c>
    </row>
    <row r="15" spans="2:15" ht="16.5" customHeight="1">
      <c r="B15" s="254" t="s">
        <v>39</v>
      </c>
      <c r="C15" s="290">
        <v>7</v>
      </c>
      <c r="D15" s="291">
        <v>10686938</v>
      </c>
      <c r="E15" s="290"/>
      <c r="F15" s="290">
        <v>253</v>
      </c>
      <c r="G15" s="291">
        <v>572141331</v>
      </c>
      <c r="H15" s="292"/>
      <c r="I15" s="290">
        <v>80</v>
      </c>
      <c r="J15" s="291">
        <v>351528753</v>
      </c>
      <c r="K15" s="290">
        <v>47</v>
      </c>
      <c r="L15" s="291">
        <v>42150469</v>
      </c>
      <c r="M15" s="290"/>
      <c r="N15" s="290">
        <v>387</v>
      </c>
      <c r="O15" s="291">
        <v>976507491</v>
      </c>
    </row>
    <row r="16" spans="2:15" ht="16.5" customHeight="1" thickBot="1">
      <c r="B16" s="256" t="s">
        <v>35</v>
      </c>
      <c r="C16" s="293">
        <v>0</v>
      </c>
      <c r="D16" s="298">
        <v>0</v>
      </c>
      <c r="E16" s="299"/>
      <c r="F16" s="299">
        <v>5</v>
      </c>
      <c r="G16" s="298">
        <v>210471553</v>
      </c>
      <c r="H16" s="299"/>
      <c r="I16" s="299">
        <v>9</v>
      </c>
      <c r="J16" s="298">
        <v>43863057</v>
      </c>
      <c r="K16" s="299">
        <v>0</v>
      </c>
      <c r="L16" s="298">
        <v>0</v>
      </c>
      <c r="M16" s="299"/>
      <c r="N16" s="299">
        <v>14</v>
      </c>
      <c r="O16" s="82">
        <v>254334610</v>
      </c>
    </row>
    <row r="17" spans="2:15" ht="16.5" customHeight="1" thickBot="1">
      <c r="B17" s="196" t="s">
        <v>0</v>
      </c>
      <c r="C17" s="107">
        <f>SUM(C6:C16)</f>
        <v>21</v>
      </c>
      <c r="D17" s="108">
        <f>SUM(D6:D16)</f>
        <v>20175646</v>
      </c>
      <c r="E17" s="108"/>
      <c r="F17" s="108">
        <f>SUM(F6:F16)</f>
        <v>308</v>
      </c>
      <c r="G17" s="108">
        <f>SUM(G6:G16)</f>
        <v>1326596170</v>
      </c>
      <c r="H17" s="108"/>
      <c r="I17" s="108">
        <f>SUM(I6:I16)</f>
        <v>100</v>
      </c>
      <c r="J17" s="108">
        <f>SUM(J6:J16)</f>
        <v>720830326</v>
      </c>
      <c r="K17" s="108">
        <f>SUM(K6:K16)</f>
        <v>94</v>
      </c>
      <c r="L17" s="108">
        <f>SUM(L6:L16)</f>
        <v>103070769</v>
      </c>
      <c r="M17" s="108"/>
      <c r="N17" s="108">
        <f>C17+F17+I17+K17</f>
        <v>523</v>
      </c>
      <c r="O17" s="108">
        <f>D17+G17+J17+L17</f>
        <v>2170672911</v>
      </c>
    </row>
    <row r="18" spans="2:15" ht="21.95" customHeight="1" thickTop="1">
      <c r="D18" s="18"/>
      <c r="E18" s="18"/>
      <c r="F18" s="18"/>
      <c r="G18" s="21"/>
      <c r="I18" s="30"/>
      <c r="O18" s="28"/>
    </row>
    <row r="19" spans="2:15" ht="21.95" customHeight="1">
      <c r="O19" s="31"/>
    </row>
  </sheetData>
  <mergeCells count="8">
    <mergeCell ref="B2:O2"/>
    <mergeCell ref="N3:O3"/>
    <mergeCell ref="B4:B5"/>
    <mergeCell ref="C4:D4"/>
    <mergeCell ref="F4:G4"/>
    <mergeCell ref="I4:J4"/>
    <mergeCell ref="K4:L4"/>
    <mergeCell ref="N4:O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8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B1:N60"/>
  <sheetViews>
    <sheetView rightToLeft="1" view="pageBreakPreview" topLeftCell="B2" zoomScale="86" zoomScaleSheetLayoutView="86" workbookViewId="0">
      <selection activeCell="S11" sqref="S11"/>
    </sheetView>
  </sheetViews>
  <sheetFormatPr defaultRowHeight="21.95" customHeight="1"/>
  <cols>
    <col min="1" max="1" width="1.140625" style="74" customWidth="1"/>
    <col min="2" max="2" width="19.28515625" style="201" bestFit="1" customWidth="1"/>
    <col min="3" max="3" width="7.85546875" style="67" bestFit="1" customWidth="1"/>
    <col min="4" max="4" width="16.140625" style="67" bestFit="1" customWidth="1"/>
    <col min="5" max="5" width="0.140625" style="67" hidden="1" customWidth="1"/>
    <col min="6" max="6" width="7.85546875" style="67" bestFit="1" customWidth="1"/>
    <col min="7" max="7" width="17.5703125" style="67" bestFit="1" customWidth="1"/>
    <col min="8" max="8" width="0.28515625" style="67" hidden="1" customWidth="1"/>
    <col min="9" max="9" width="7.85546875" style="67" bestFit="1" customWidth="1"/>
    <col min="10" max="10" width="15" style="67" bestFit="1" customWidth="1"/>
    <col min="11" max="11" width="0.7109375" style="67" hidden="1" customWidth="1"/>
    <col min="12" max="12" width="7.85546875" style="67" customWidth="1"/>
    <col min="13" max="13" width="19.85546875" style="67" bestFit="1" customWidth="1"/>
    <col min="14" max="14" width="1.140625" style="67" hidden="1" customWidth="1"/>
    <col min="15" max="16384" width="9.140625" style="74"/>
  </cols>
  <sheetData>
    <row r="1" spans="2:14" ht="27.75" customHeight="1"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2:14" ht="21.95" customHeight="1">
      <c r="B2" s="374" t="s">
        <v>115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</row>
    <row r="3" spans="2:14" ht="21.95" customHeight="1" thickBot="1">
      <c r="B3" s="394" t="s">
        <v>97</v>
      </c>
      <c r="C3" s="394"/>
      <c r="D3" s="100"/>
      <c r="E3" s="100"/>
      <c r="F3" s="100"/>
      <c r="G3" s="100"/>
      <c r="H3" s="100"/>
      <c r="I3" s="100"/>
      <c r="J3" s="100"/>
      <c r="K3" s="100"/>
      <c r="L3" s="100"/>
      <c r="M3" s="392" t="s">
        <v>78</v>
      </c>
      <c r="N3" s="392"/>
    </row>
    <row r="4" spans="2:14" ht="21.95" customHeight="1" thickTop="1">
      <c r="B4" s="384" t="s">
        <v>145</v>
      </c>
      <c r="C4" s="372" t="s">
        <v>133</v>
      </c>
      <c r="D4" s="372"/>
      <c r="E4" s="62"/>
      <c r="F4" s="372" t="s">
        <v>134</v>
      </c>
      <c r="G4" s="372"/>
      <c r="H4" s="372" t="s">
        <v>135</v>
      </c>
      <c r="I4" s="372"/>
      <c r="J4" s="372"/>
      <c r="K4" s="62"/>
      <c r="L4" s="372" t="s">
        <v>136</v>
      </c>
      <c r="M4" s="372"/>
      <c r="N4" s="62"/>
    </row>
    <row r="5" spans="2:14" ht="21.95" customHeight="1" thickBot="1">
      <c r="B5" s="385"/>
      <c r="C5" s="134" t="s">
        <v>13</v>
      </c>
      <c r="D5" s="135" t="s">
        <v>14</v>
      </c>
      <c r="E5" s="134"/>
      <c r="F5" s="134" t="s">
        <v>13</v>
      </c>
      <c r="G5" s="135" t="s">
        <v>14</v>
      </c>
      <c r="H5" s="134"/>
      <c r="I5" s="134" t="s">
        <v>13</v>
      </c>
      <c r="J5" s="135" t="s">
        <v>14</v>
      </c>
      <c r="K5" s="134"/>
      <c r="L5" s="134" t="s">
        <v>13</v>
      </c>
      <c r="M5" s="135" t="s">
        <v>14</v>
      </c>
      <c r="N5" s="125"/>
    </row>
    <row r="6" spans="2:14" ht="16.5" customHeight="1">
      <c r="B6" s="308" t="s">
        <v>17</v>
      </c>
      <c r="C6" s="309">
        <v>0</v>
      </c>
      <c r="D6" s="310">
        <v>0</v>
      </c>
      <c r="E6" s="311"/>
      <c r="F6" s="309">
        <v>10</v>
      </c>
      <c r="G6" s="310">
        <v>2301286</v>
      </c>
      <c r="H6" s="311"/>
      <c r="I6" s="309">
        <v>0</v>
      </c>
      <c r="J6" s="310">
        <v>0</v>
      </c>
      <c r="K6" s="311"/>
      <c r="L6" s="309">
        <v>2</v>
      </c>
      <c r="M6" s="310">
        <v>1235879</v>
      </c>
      <c r="N6" s="149"/>
    </row>
    <row r="7" spans="2:14" ht="16.5" customHeight="1">
      <c r="B7" s="254" t="s">
        <v>1</v>
      </c>
      <c r="C7" s="312">
        <v>0</v>
      </c>
      <c r="D7" s="73">
        <v>0</v>
      </c>
      <c r="E7" s="313"/>
      <c r="F7" s="312">
        <v>0</v>
      </c>
      <c r="G7" s="73">
        <v>0</v>
      </c>
      <c r="H7" s="313"/>
      <c r="I7" s="312">
        <v>0</v>
      </c>
      <c r="J7" s="73">
        <v>0</v>
      </c>
      <c r="K7" s="313"/>
      <c r="L7" s="312">
        <v>8</v>
      </c>
      <c r="M7" s="73">
        <v>2209612</v>
      </c>
      <c r="N7" s="150"/>
    </row>
    <row r="8" spans="2:14" ht="16.5" customHeight="1">
      <c r="B8" s="256" t="s">
        <v>2</v>
      </c>
      <c r="C8" s="314">
        <v>2</v>
      </c>
      <c r="D8" s="235">
        <v>4828412</v>
      </c>
      <c r="E8" s="315"/>
      <c r="F8" s="314">
        <v>1</v>
      </c>
      <c r="G8" s="235">
        <v>4214934</v>
      </c>
      <c r="H8" s="315"/>
      <c r="I8" s="314">
        <v>0</v>
      </c>
      <c r="J8" s="235">
        <v>0</v>
      </c>
      <c r="K8" s="315"/>
      <c r="L8" s="314">
        <v>20</v>
      </c>
      <c r="M8" s="235">
        <v>261060890</v>
      </c>
      <c r="N8" s="176"/>
    </row>
    <row r="9" spans="2:14" ht="16.5" customHeight="1">
      <c r="B9" s="254" t="s">
        <v>3</v>
      </c>
      <c r="C9" s="312">
        <v>8</v>
      </c>
      <c r="D9" s="73">
        <v>824288</v>
      </c>
      <c r="E9" s="313"/>
      <c r="F9" s="312">
        <v>0</v>
      </c>
      <c r="G9" s="73">
        <v>0</v>
      </c>
      <c r="H9" s="313"/>
      <c r="I9" s="312">
        <v>2</v>
      </c>
      <c r="J9" s="73">
        <v>6016585</v>
      </c>
      <c r="K9" s="313"/>
      <c r="L9" s="312">
        <v>4</v>
      </c>
      <c r="M9" s="73">
        <v>6768954</v>
      </c>
      <c r="N9" s="150"/>
    </row>
    <row r="10" spans="2:14" ht="16.5" customHeight="1">
      <c r="B10" s="256" t="s">
        <v>4</v>
      </c>
      <c r="C10" s="314">
        <v>0</v>
      </c>
      <c r="D10" s="235">
        <v>0</v>
      </c>
      <c r="E10" s="315"/>
      <c r="F10" s="314">
        <v>0</v>
      </c>
      <c r="G10" s="235">
        <v>0</v>
      </c>
      <c r="H10" s="315"/>
      <c r="I10" s="314">
        <v>0</v>
      </c>
      <c r="J10" s="235">
        <v>0</v>
      </c>
      <c r="K10" s="315"/>
      <c r="L10" s="314">
        <v>2</v>
      </c>
      <c r="M10" s="235">
        <v>3321966</v>
      </c>
      <c r="N10" s="176"/>
    </row>
    <row r="11" spans="2:14" ht="16.5" customHeight="1">
      <c r="B11" s="254" t="s">
        <v>9</v>
      </c>
      <c r="C11" s="312">
        <v>1</v>
      </c>
      <c r="D11" s="73">
        <v>901900</v>
      </c>
      <c r="E11" s="313"/>
      <c r="F11" s="312">
        <v>0</v>
      </c>
      <c r="G11" s="73">
        <v>0</v>
      </c>
      <c r="H11" s="313"/>
      <c r="I11" s="312">
        <v>0</v>
      </c>
      <c r="J11" s="73">
        <v>0</v>
      </c>
      <c r="K11" s="313"/>
      <c r="L11" s="312">
        <v>4</v>
      </c>
      <c r="M11" s="73">
        <v>47517237</v>
      </c>
      <c r="N11" s="150"/>
    </row>
    <row r="12" spans="2:14" ht="16.5" customHeight="1">
      <c r="B12" s="256" t="s">
        <v>5</v>
      </c>
      <c r="C12" s="314">
        <v>0</v>
      </c>
      <c r="D12" s="235">
        <v>0</v>
      </c>
      <c r="E12" s="315"/>
      <c r="F12" s="314">
        <v>0</v>
      </c>
      <c r="G12" s="235">
        <v>0</v>
      </c>
      <c r="H12" s="315"/>
      <c r="I12" s="314">
        <v>0</v>
      </c>
      <c r="J12" s="235">
        <v>0</v>
      </c>
      <c r="K12" s="315"/>
      <c r="L12" s="314">
        <v>1</v>
      </c>
      <c r="M12" s="235">
        <v>1291650</v>
      </c>
      <c r="N12" s="176"/>
    </row>
    <row r="13" spans="2:14" ht="16.5" customHeight="1">
      <c r="B13" s="254" t="s">
        <v>6</v>
      </c>
      <c r="C13" s="312">
        <v>0</v>
      </c>
      <c r="D13" s="73">
        <v>0</v>
      </c>
      <c r="E13" s="313"/>
      <c r="F13" s="312">
        <v>0</v>
      </c>
      <c r="G13" s="73">
        <v>0</v>
      </c>
      <c r="H13" s="313"/>
      <c r="I13" s="312">
        <v>0</v>
      </c>
      <c r="J13" s="73">
        <v>0</v>
      </c>
      <c r="K13" s="313"/>
      <c r="L13" s="312">
        <v>10</v>
      </c>
      <c r="M13" s="73">
        <v>11215405</v>
      </c>
      <c r="N13" s="150"/>
    </row>
    <row r="14" spans="2:14" ht="16.5" customHeight="1">
      <c r="B14" s="252" t="s">
        <v>7</v>
      </c>
      <c r="C14" s="316">
        <v>1</v>
      </c>
      <c r="D14" s="236">
        <v>740130</v>
      </c>
      <c r="E14" s="317"/>
      <c r="F14" s="316">
        <v>0</v>
      </c>
      <c r="G14" s="236">
        <v>0</v>
      </c>
      <c r="H14" s="317"/>
      <c r="I14" s="316">
        <v>0</v>
      </c>
      <c r="J14" s="236">
        <v>0</v>
      </c>
      <c r="K14" s="317"/>
      <c r="L14" s="316">
        <v>10</v>
      </c>
      <c r="M14" s="236">
        <v>13263846</v>
      </c>
      <c r="N14" s="149"/>
    </row>
    <row r="15" spans="2:14" ht="16.5" customHeight="1">
      <c r="B15" s="254" t="s">
        <v>8</v>
      </c>
      <c r="C15" s="312">
        <v>0</v>
      </c>
      <c r="D15" s="73">
        <v>0</v>
      </c>
      <c r="E15" s="313"/>
      <c r="F15" s="312">
        <v>0</v>
      </c>
      <c r="G15" s="73">
        <v>0</v>
      </c>
      <c r="H15" s="313"/>
      <c r="I15" s="312">
        <v>0</v>
      </c>
      <c r="J15" s="73">
        <v>0</v>
      </c>
      <c r="K15" s="313"/>
      <c r="L15" s="312">
        <v>0</v>
      </c>
      <c r="M15" s="73">
        <v>0</v>
      </c>
      <c r="N15" s="150"/>
    </row>
    <row r="16" spans="2:14" ht="16.5" customHeight="1">
      <c r="B16" s="252" t="s">
        <v>10</v>
      </c>
      <c r="C16" s="316">
        <v>2</v>
      </c>
      <c r="D16" s="236">
        <v>1165729</v>
      </c>
      <c r="E16" s="317"/>
      <c r="F16" s="316">
        <v>8</v>
      </c>
      <c r="G16" s="236">
        <v>4278375</v>
      </c>
      <c r="H16" s="317"/>
      <c r="I16" s="316">
        <v>0</v>
      </c>
      <c r="J16" s="236">
        <v>0</v>
      </c>
      <c r="K16" s="317"/>
      <c r="L16" s="316">
        <v>0</v>
      </c>
      <c r="M16" s="236">
        <v>0</v>
      </c>
      <c r="N16" s="149"/>
    </row>
    <row r="17" spans="2:14" ht="16.5" customHeight="1" thickBot="1">
      <c r="B17" s="254" t="s">
        <v>11</v>
      </c>
      <c r="C17" s="312">
        <v>1</v>
      </c>
      <c r="D17" s="73">
        <v>418450</v>
      </c>
      <c r="E17" s="313"/>
      <c r="F17" s="312">
        <v>47</v>
      </c>
      <c r="G17" s="73">
        <v>26252310</v>
      </c>
      <c r="H17" s="313"/>
      <c r="I17" s="312">
        <v>0</v>
      </c>
      <c r="J17" s="73">
        <v>0</v>
      </c>
      <c r="K17" s="313"/>
      <c r="L17" s="312">
        <v>1</v>
      </c>
      <c r="M17" s="73">
        <v>314789</v>
      </c>
      <c r="N17" s="150"/>
    </row>
    <row r="18" spans="2:14" ht="21.95" customHeight="1" thickBot="1">
      <c r="B18" s="318" t="s">
        <v>0</v>
      </c>
      <c r="C18" s="319">
        <f>SUM(C6:C17)</f>
        <v>15</v>
      </c>
      <c r="D18" s="320">
        <f>SUM(D6:D17)</f>
        <v>8878909</v>
      </c>
      <c r="E18" s="321"/>
      <c r="F18" s="319">
        <f>SUM(F6:F17)</f>
        <v>66</v>
      </c>
      <c r="G18" s="320">
        <f>SUM(G6:G17)</f>
        <v>37046905</v>
      </c>
      <c r="H18" s="321"/>
      <c r="I18" s="319">
        <f>SUM(I6:I17)</f>
        <v>2</v>
      </c>
      <c r="J18" s="320">
        <f>SUM(J6:J17)</f>
        <v>6016585</v>
      </c>
      <c r="K18" s="321"/>
      <c r="L18" s="319">
        <f>SUM(L6:L17)</f>
        <v>62</v>
      </c>
      <c r="M18" s="320">
        <f>SUM(M6:M17)</f>
        <v>348200228</v>
      </c>
      <c r="N18" s="177"/>
    </row>
    <row r="19" spans="2:14" ht="21.95" customHeight="1" thickTop="1">
      <c r="B19" s="202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0" spans="2:14" ht="21.95" customHeight="1">
      <c r="B20" s="202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</row>
    <row r="21" spans="2:14" ht="21.95" customHeight="1">
      <c r="B21" s="202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</row>
    <row r="24" spans="2:14" ht="21.95" customHeight="1">
      <c r="J24" s="74"/>
    </row>
    <row r="32" spans="2:14" ht="21.95" customHeight="1">
      <c r="B32" s="393"/>
      <c r="C32" s="393"/>
      <c r="D32" s="393"/>
      <c r="E32" s="393"/>
      <c r="F32" s="393"/>
      <c r="G32" s="393"/>
      <c r="H32" s="393"/>
      <c r="I32" s="393"/>
      <c r="J32" s="393"/>
      <c r="K32" s="393"/>
      <c r="L32" s="393"/>
      <c r="M32" s="393"/>
      <c r="N32" s="393"/>
    </row>
    <row r="52" spans="2:14" ht="21.95" customHeight="1">
      <c r="B52" s="2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</row>
    <row r="60" spans="2:14" ht="21.95" customHeight="1">
      <c r="J60" s="104"/>
    </row>
  </sheetData>
  <mergeCells count="9">
    <mergeCell ref="B2:N2"/>
    <mergeCell ref="M3:N3"/>
    <mergeCell ref="B32:N32"/>
    <mergeCell ref="B3:C3"/>
    <mergeCell ref="B4:B5"/>
    <mergeCell ref="C4:D4"/>
    <mergeCell ref="F4:G4"/>
    <mergeCell ref="H4:J4"/>
    <mergeCell ref="L4:M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52"/>
  <sheetViews>
    <sheetView rightToLeft="1" view="pageBreakPreview" topLeftCell="B3" zoomScale="77" zoomScaleSheetLayoutView="77" workbookViewId="0">
      <selection activeCell="U6" sqref="U6"/>
    </sheetView>
  </sheetViews>
  <sheetFormatPr defaultRowHeight="21.95" customHeight="1"/>
  <cols>
    <col min="1" max="1" width="1.42578125" hidden="1" customWidth="1"/>
    <col min="2" max="2" width="20.42578125" style="1" bestFit="1" customWidth="1"/>
    <col min="3" max="3" width="7.85546875" style="67" bestFit="1" customWidth="1"/>
    <col min="4" max="4" width="19.28515625" style="67" bestFit="1" customWidth="1"/>
    <col min="5" max="5" width="7.85546875" style="1" bestFit="1" customWidth="1"/>
    <col min="6" max="6" width="15" style="1" bestFit="1" customWidth="1"/>
    <col min="7" max="7" width="9.140625" style="1" hidden="1" customWidth="1"/>
    <col min="8" max="8" width="7.85546875" style="1" bestFit="1" customWidth="1"/>
    <col min="9" max="9" width="22.140625" style="1" bestFit="1" customWidth="1"/>
    <col min="10" max="10" width="7.85546875" style="1" bestFit="1" customWidth="1"/>
    <col min="11" max="11" width="21" style="1" bestFit="1" customWidth="1"/>
    <col min="12" max="12" width="11.140625" bestFit="1" customWidth="1"/>
  </cols>
  <sheetData>
    <row r="1" spans="2:12" ht="27.75" customHeight="1">
      <c r="C1" s="102"/>
      <c r="D1" s="102"/>
    </row>
    <row r="2" spans="2:12" ht="21.95" customHeight="1">
      <c r="B2" s="374" t="s">
        <v>116</v>
      </c>
      <c r="C2" s="374"/>
      <c r="D2" s="374"/>
      <c r="E2" s="374"/>
      <c r="F2" s="374"/>
      <c r="G2" s="374"/>
      <c r="H2" s="374"/>
      <c r="I2" s="374"/>
      <c r="J2" s="374"/>
      <c r="K2" s="374"/>
    </row>
    <row r="3" spans="2:12" ht="21.95" customHeight="1" thickBot="1">
      <c r="B3" s="144" t="s">
        <v>64</v>
      </c>
      <c r="E3" s="153"/>
      <c r="F3" s="60"/>
      <c r="G3" s="60"/>
      <c r="H3" s="60"/>
      <c r="I3" s="60"/>
      <c r="J3" s="60"/>
      <c r="K3" s="61" t="s">
        <v>113</v>
      </c>
    </row>
    <row r="4" spans="2:12" ht="21.95" customHeight="1" thickTop="1">
      <c r="B4" s="371" t="s">
        <v>12</v>
      </c>
      <c r="C4" s="372" t="s">
        <v>137</v>
      </c>
      <c r="D4" s="372"/>
      <c r="E4" s="391" t="s">
        <v>138</v>
      </c>
      <c r="F4" s="391"/>
      <c r="G4" s="154"/>
      <c r="H4" s="391" t="s">
        <v>139</v>
      </c>
      <c r="I4" s="391"/>
      <c r="J4" s="391" t="s">
        <v>0</v>
      </c>
      <c r="K4" s="391"/>
    </row>
    <row r="5" spans="2:12" ht="21.95" customHeight="1" thickBot="1">
      <c r="B5" s="395"/>
      <c r="C5" s="134" t="s">
        <v>13</v>
      </c>
      <c r="D5" s="135" t="s">
        <v>14</v>
      </c>
      <c r="E5" s="134" t="s">
        <v>13</v>
      </c>
      <c r="F5" s="135" t="s">
        <v>14</v>
      </c>
      <c r="G5" s="134"/>
      <c r="H5" s="134" t="s">
        <v>13</v>
      </c>
      <c r="I5" s="135" t="s">
        <v>14</v>
      </c>
      <c r="J5" s="134" t="s">
        <v>13</v>
      </c>
      <c r="K5" s="134" t="s">
        <v>14</v>
      </c>
    </row>
    <row r="6" spans="2:12" ht="16.5" customHeight="1">
      <c r="B6" s="364" t="s">
        <v>17</v>
      </c>
      <c r="C6" s="309">
        <v>1</v>
      </c>
      <c r="D6" s="310">
        <v>1173810</v>
      </c>
      <c r="E6" s="309">
        <v>0</v>
      </c>
      <c r="F6" s="310">
        <v>0</v>
      </c>
      <c r="G6" s="309"/>
      <c r="H6" s="309">
        <v>3</v>
      </c>
      <c r="I6" s="310">
        <v>5877394</v>
      </c>
      <c r="J6" s="309">
        <v>16</v>
      </c>
      <c r="K6" s="310">
        <v>10588369</v>
      </c>
      <c r="L6" s="28"/>
    </row>
    <row r="7" spans="2:12" ht="21.95" customHeight="1">
      <c r="B7" s="352" t="s">
        <v>1</v>
      </c>
      <c r="C7" s="312">
        <v>0</v>
      </c>
      <c r="D7" s="73">
        <v>0</v>
      </c>
      <c r="E7" s="312">
        <v>0</v>
      </c>
      <c r="F7" s="73">
        <v>0</v>
      </c>
      <c r="G7" s="312"/>
      <c r="H7" s="312">
        <v>23</v>
      </c>
      <c r="I7" s="73">
        <v>28875489</v>
      </c>
      <c r="J7" s="312">
        <v>31</v>
      </c>
      <c r="K7" s="73">
        <v>31085101</v>
      </c>
      <c r="L7" s="28"/>
    </row>
    <row r="8" spans="2:12" ht="16.5" customHeight="1">
      <c r="B8" s="299" t="s">
        <v>2</v>
      </c>
      <c r="C8" s="314">
        <v>22</v>
      </c>
      <c r="D8" s="235">
        <v>94888220</v>
      </c>
      <c r="E8" s="314">
        <v>0</v>
      </c>
      <c r="F8" s="235">
        <v>0</v>
      </c>
      <c r="G8" s="314"/>
      <c r="H8" s="314">
        <v>75</v>
      </c>
      <c r="I8" s="235">
        <v>568365314</v>
      </c>
      <c r="J8" s="314">
        <v>120</v>
      </c>
      <c r="K8" s="235">
        <v>933357770</v>
      </c>
      <c r="L8" s="28"/>
    </row>
    <row r="9" spans="2:12" ht="16.5" customHeight="1">
      <c r="B9" s="352" t="s">
        <v>3</v>
      </c>
      <c r="C9" s="312">
        <v>89</v>
      </c>
      <c r="D9" s="73">
        <v>540577737</v>
      </c>
      <c r="E9" s="312">
        <v>0</v>
      </c>
      <c r="F9" s="73">
        <v>0</v>
      </c>
      <c r="G9" s="312"/>
      <c r="H9" s="312">
        <v>74</v>
      </c>
      <c r="I9" s="73">
        <v>178811964</v>
      </c>
      <c r="J9" s="312">
        <v>177</v>
      </c>
      <c r="K9" s="73">
        <v>732999528</v>
      </c>
      <c r="L9" s="28"/>
    </row>
    <row r="10" spans="2:12" ht="16.5" customHeight="1">
      <c r="B10" s="299" t="s">
        <v>4</v>
      </c>
      <c r="C10" s="314">
        <v>5</v>
      </c>
      <c r="D10" s="235">
        <v>145957407</v>
      </c>
      <c r="E10" s="314">
        <v>0</v>
      </c>
      <c r="F10" s="235">
        <v>0</v>
      </c>
      <c r="G10" s="314"/>
      <c r="H10" s="314">
        <v>4</v>
      </c>
      <c r="I10" s="235">
        <v>333221318</v>
      </c>
      <c r="J10" s="314">
        <v>11</v>
      </c>
      <c r="K10" s="235">
        <v>482500691</v>
      </c>
      <c r="L10" s="28"/>
    </row>
    <row r="11" spans="2:12" ht="16.5" customHeight="1">
      <c r="B11" s="352" t="s">
        <v>9</v>
      </c>
      <c r="C11" s="312">
        <v>4</v>
      </c>
      <c r="D11" s="73">
        <v>31857375</v>
      </c>
      <c r="E11" s="312">
        <v>0</v>
      </c>
      <c r="F11" s="73">
        <v>0</v>
      </c>
      <c r="G11" s="312"/>
      <c r="H11" s="312">
        <v>11</v>
      </c>
      <c r="I11" s="73">
        <v>132043424</v>
      </c>
      <c r="J11" s="312">
        <v>20</v>
      </c>
      <c r="K11" s="73">
        <v>212319936</v>
      </c>
      <c r="L11" s="28"/>
    </row>
    <row r="12" spans="2:12" ht="16.5" customHeight="1">
      <c r="B12" s="299" t="s">
        <v>5</v>
      </c>
      <c r="C12" s="314">
        <v>4</v>
      </c>
      <c r="D12" s="235">
        <v>9761796</v>
      </c>
      <c r="E12" s="314">
        <v>0</v>
      </c>
      <c r="F12" s="235">
        <v>0</v>
      </c>
      <c r="G12" s="314"/>
      <c r="H12" s="314">
        <v>6</v>
      </c>
      <c r="I12" s="235">
        <v>48773202</v>
      </c>
      <c r="J12" s="314">
        <v>11</v>
      </c>
      <c r="K12" s="235">
        <v>59826648</v>
      </c>
      <c r="L12" s="28"/>
    </row>
    <row r="13" spans="2:12" ht="16.5" customHeight="1">
      <c r="B13" s="352" t="s">
        <v>6</v>
      </c>
      <c r="C13" s="312">
        <v>11</v>
      </c>
      <c r="D13" s="73">
        <v>8399342</v>
      </c>
      <c r="E13" s="312">
        <v>1</v>
      </c>
      <c r="F13" s="73">
        <v>1935750</v>
      </c>
      <c r="G13" s="312"/>
      <c r="H13" s="312">
        <v>8</v>
      </c>
      <c r="I13" s="73">
        <v>3702085</v>
      </c>
      <c r="J13" s="312">
        <v>30</v>
      </c>
      <c r="K13" s="73">
        <v>25252582</v>
      </c>
      <c r="L13" s="28"/>
    </row>
    <row r="14" spans="2:12" ht="16.5" customHeight="1">
      <c r="B14" s="353" t="s">
        <v>7</v>
      </c>
      <c r="C14" s="316">
        <v>13</v>
      </c>
      <c r="D14" s="236">
        <v>25154400</v>
      </c>
      <c r="E14" s="316">
        <v>0</v>
      </c>
      <c r="F14" s="236">
        <v>0</v>
      </c>
      <c r="G14" s="316"/>
      <c r="H14" s="316">
        <v>27</v>
      </c>
      <c r="I14" s="236">
        <v>15129915</v>
      </c>
      <c r="J14" s="316">
        <v>51</v>
      </c>
      <c r="K14" s="236">
        <v>54288291</v>
      </c>
      <c r="L14" s="28"/>
    </row>
    <row r="15" spans="2:12" ht="16.5" customHeight="1">
      <c r="B15" s="352" t="s">
        <v>8</v>
      </c>
      <c r="C15" s="312">
        <v>4</v>
      </c>
      <c r="D15" s="73">
        <v>2593250</v>
      </c>
      <c r="E15" s="312">
        <v>0</v>
      </c>
      <c r="F15" s="73">
        <v>0</v>
      </c>
      <c r="G15" s="312"/>
      <c r="H15" s="312">
        <v>2</v>
      </c>
      <c r="I15" s="73">
        <v>3081621</v>
      </c>
      <c r="J15" s="312">
        <v>6</v>
      </c>
      <c r="K15" s="73">
        <v>5674871</v>
      </c>
      <c r="L15" s="28"/>
    </row>
    <row r="16" spans="2:12" ht="16.5" customHeight="1">
      <c r="B16" s="353" t="s">
        <v>10</v>
      </c>
      <c r="C16" s="316">
        <v>55</v>
      </c>
      <c r="D16" s="236">
        <v>34062243</v>
      </c>
      <c r="E16" s="316">
        <v>1</v>
      </c>
      <c r="F16" s="236">
        <v>123415</v>
      </c>
      <c r="G16" s="316"/>
      <c r="H16" s="316">
        <v>0</v>
      </c>
      <c r="I16" s="236">
        <v>0</v>
      </c>
      <c r="J16" s="316">
        <v>66</v>
      </c>
      <c r="K16" s="236">
        <v>39629762</v>
      </c>
      <c r="L16" s="28"/>
    </row>
    <row r="17" spans="2:12" ht="16.5" customHeight="1" thickBot="1">
      <c r="B17" s="352" t="s">
        <v>11</v>
      </c>
      <c r="C17" s="312">
        <v>3</v>
      </c>
      <c r="D17" s="365">
        <v>9192804</v>
      </c>
      <c r="E17" s="312">
        <v>0</v>
      </c>
      <c r="F17" s="73">
        <v>0</v>
      </c>
      <c r="G17" s="312"/>
      <c r="H17" s="312">
        <v>338</v>
      </c>
      <c r="I17" s="73">
        <v>736417119</v>
      </c>
      <c r="J17" s="312">
        <v>390</v>
      </c>
      <c r="K17" s="73">
        <v>772595472</v>
      </c>
      <c r="L17" s="28"/>
    </row>
    <row r="18" spans="2:12" ht="16.5" customHeight="1" thickBot="1">
      <c r="B18" s="366" t="s">
        <v>0</v>
      </c>
      <c r="C18" s="319">
        <f>SUM(C6:C17)</f>
        <v>211</v>
      </c>
      <c r="D18" s="320">
        <f>SUM(D6:D17)</f>
        <v>903618384</v>
      </c>
      <c r="E18" s="319">
        <f>SUM(E6:E17)</f>
        <v>2</v>
      </c>
      <c r="F18" s="320">
        <f>SUM(F6:F17)</f>
        <v>2059165</v>
      </c>
      <c r="G18" s="319"/>
      <c r="H18" s="319">
        <f>SUM(H6:H17)</f>
        <v>571</v>
      </c>
      <c r="I18" s="320">
        <f>SUM(I6:I17)</f>
        <v>2054298845</v>
      </c>
      <c r="J18" s="319">
        <f>SUM(J6:J17)</f>
        <v>929</v>
      </c>
      <c r="K18" s="320">
        <f>SUM(K6:K17)</f>
        <v>3360119021</v>
      </c>
    </row>
    <row r="19" spans="2:12" ht="21.95" customHeight="1" thickTop="1">
      <c r="B19" s="7"/>
      <c r="C19" s="59"/>
      <c r="D19" s="59"/>
      <c r="E19" s="7"/>
      <c r="F19" s="7"/>
      <c r="G19" s="7"/>
      <c r="H19" s="7"/>
      <c r="I19" s="7"/>
      <c r="J19" s="7"/>
      <c r="K19" s="36"/>
    </row>
    <row r="20" spans="2:12" ht="21.95" customHeight="1">
      <c r="B20" s="7"/>
      <c r="C20" s="59"/>
      <c r="D20" s="59"/>
      <c r="E20" s="7"/>
      <c r="F20" s="7"/>
      <c r="G20" s="7"/>
      <c r="H20" s="7"/>
      <c r="I20" s="7"/>
      <c r="J20" s="7"/>
      <c r="K20" s="7"/>
    </row>
    <row r="21" spans="2:12" ht="21.95" customHeight="1">
      <c r="B21" s="7"/>
      <c r="C21" s="59"/>
      <c r="D21" s="59"/>
      <c r="E21" s="7"/>
      <c r="F21" s="7"/>
      <c r="G21" s="7"/>
      <c r="H21" s="7"/>
      <c r="I21" s="7"/>
      <c r="J21" s="7"/>
      <c r="K21" s="7"/>
    </row>
    <row r="22" spans="2:12" ht="21.95" customHeight="1">
      <c r="B22" s="7"/>
      <c r="E22" s="7"/>
      <c r="F22" s="7"/>
      <c r="G22" s="7"/>
      <c r="H22" s="7"/>
      <c r="I22" s="7"/>
      <c r="J22" s="7"/>
      <c r="K22" s="7"/>
    </row>
    <row r="23" spans="2:12" ht="21.95" customHeight="1">
      <c r="B23" s="7"/>
      <c r="E23" s="7"/>
      <c r="F23" s="7"/>
      <c r="G23" s="7"/>
      <c r="I23" s="7"/>
      <c r="J23" s="7"/>
      <c r="K23" s="7"/>
    </row>
    <row r="24" spans="2:12" ht="21.95" customHeight="1">
      <c r="B24" s="7"/>
      <c r="E24" s="7"/>
      <c r="F24" s="7"/>
      <c r="G24" s="7"/>
      <c r="I24" s="7"/>
      <c r="J24" s="7"/>
      <c r="K24" s="7"/>
    </row>
    <row r="25" spans="2:12" ht="21.95" customHeight="1">
      <c r="B25" s="7"/>
      <c r="E25" s="7"/>
      <c r="F25" s="7"/>
      <c r="G25" s="7"/>
      <c r="H25" s="7"/>
      <c r="I25" s="7"/>
      <c r="J25" s="7"/>
      <c r="K25" s="7"/>
    </row>
    <row r="26" spans="2:12" ht="21.95" customHeight="1">
      <c r="B26" s="7"/>
      <c r="D26" s="87"/>
      <c r="E26" s="7"/>
      <c r="F26" s="7"/>
      <c r="G26" s="7"/>
      <c r="H26" s="7"/>
      <c r="I26" s="7"/>
      <c r="J26" s="7"/>
      <c r="K26" s="7"/>
    </row>
    <row r="27" spans="2:12" ht="21.95" customHeight="1">
      <c r="B27" s="7"/>
      <c r="E27" s="7"/>
      <c r="F27" s="7"/>
      <c r="G27" s="7"/>
      <c r="H27" s="7"/>
      <c r="I27" s="7"/>
      <c r="J27" s="7"/>
      <c r="K27" s="7"/>
    </row>
    <row r="28" spans="2:12" ht="21.95" customHeight="1">
      <c r="B28" s="7"/>
      <c r="E28" s="7"/>
      <c r="F28" s="7"/>
      <c r="G28" s="7"/>
      <c r="H28" s="7"/>
      <c r="I28" s="7"/>
      <c r="J28" s="7"/>
      <c r="K28" s="7"/>
    </row>
    <row r="29" spans="2:12" ht="21.95" customHeight="1">
      <c r="B29" s="7"/>
      <c r="E29" s="7"/>
      <c r="F29" s="7"/>
      <c r="G29" s="7"/>
      <c r="H29" s="7"/>
      <c r="I29" s="7"/>
      <c r="J29" s="7"/>
      <c r="K29" s="7"/>
    </row>
    <row r="30" spans="2:12" ht="21.95" customHeight="1">
      <c r="B30" s="7"/>
      <c r="E30" s="7"/>
      <c r="F30" s="7"/>
      <c r="G30" s="7"/>
      <c r="H30" s="7"/>
      <c r="I30" s="7"/>
      <c r="J30" s="7"/>
      <c r="K30" s="7"/>
    </row>
    <row r="32" spans="2:12" ht="21.95" customHeight="1">
      <c r="C32" s="1"/>
      <c r="D32" s="1"/>
    </row>
    <row r="52" spans="3:4" ht="21.95" customHeight="1">
      <c r="C52" s="103"/>
      <c r="D52" s="103"/>
    </row>
  </sheetData>
  <mergeCells count="6">
    <mergeCell ref="E4:F4"/>
    <mergeCell ref="H4:I4"/>
    <mergeCell ref="J4:K4"/>
    <mergeCell ref="B4:B5"/>
    <mergeCell ref="B2:K2"/>
    <mergeCell ref="C4:D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B1:L37"/>
  <sheetViews>
    <sheetView rightToLeft="1" view="pageBreakPreview" zoomScale="66" zoomScaleSheetLayoutView="66" workbookViewId="0">
      <selection sqref="A1:A1048576"/>
    </sheetView>
  </sheetViews>
  <sheetFormatPr defaultRowHeight="21.95" customHeight="1"/>
  <cols>
    <col min="1" max="1" width="0.28515625" customWidth="1"/>
    <col min="2" max="2" width="40.7109375" style="188" bestFit="1" customWidth="1"/>
    <col min="3" max="3" width="7.85546875" bestFit="1" customWidth="1"/>
    <col min="4" max="4" width="16.140625" bestFit="1" customWidth="1"/>
    <col min="5" max="5" width="7.85546875" bestFit="1" customWidth="1"/>
    <col min="6" max="6" width="18.140625" bestFit="1" customWidth="1"/>
    <col min="7" max="7" width="7.85546875" bestFit="1" customWidth="1"/>
    <col min="8" max="8" width="15" bestFit="1" customWidth="1"/>
    <col min="9" max="9" width="7.85546875" bestFit="1" customWidth="1"/>
    <col min="10" max="10" width="19.85546875" bestFit="1" customWidth="1"/>
  </cols>
  <sheetData>
    <row r="1" spans="2:10" ht="29.25" customHeight="1"/>
    <row r="2" spans="2:10" ht="21.95" customHeight="1">
      <c r="B2" s="374" t="s">
        <v>117</v>
      </c>
      <c r="C2" s="374"/>
      <c r="D2" s="374"/>
      <c r="E2" s="374"/>
      <c r="F2" s="374"/>
      <c r="G2" s="374"/>
      <c r="H2" s="374"/>
      <c r="I2" s="374"/>
      <c r="J2" s="374"/>
    </row>
    <row r="3" spans="2:10" ht="21.95" customHeight="1" thickBot="1">
      <c r="B3" s="383" t="s">
        <v>98</v>
      </c>
      <c r="C3" s="383"/>
      <c r="D3" s="151"/>
      <c r="E3" s="112"/>
      <c r="F3" s="112"/>
      <c r="G3" s="112"/>
      <c r="H3" s="112"/>
      <c r="I3" s="396" t="s">
        <v>77</v>
      </c>
      <c r="J3" s="396"/>
    </row>
    <row r="4" spans="2:10" ht="21.95" customHeight="1" thickTop="1">
      <c r="B4" s="384" t="s">
        <v>18</v>
      </c>
      <c r="C4" s="372" t="s">
        <v>133</v>
      </c>
      <c r="D4" s="372"/>
      <c r="E4" s="372" t="s">
        <v>134</v>
      </c>
      <c r="F4" s="372"/>
      <c r="G4" s="372" t="s">
        <v>135</v>
      </c>
      <c r="H4" s="372"/>
      <c r="I4" s="372" t="s">
        <v>136</v>
      </c>
      <c r="J4" s="372"/>
    </row>
    <row r="5" spans="2:10" ht="21.95" customHeight="1" thickBot="1">
      <c r="B5" s="385"/>
      <c r="C5" s="152" t="s">
        <v>13</v>
      </c>
      <c r="D5" s="148" t="s">
        <v>14</v>
      </c>
      <c r="E5" s="148" t="s">
        <v>13</v>
      </c>
      <c r="F5" s="148" t="s">
        <v>14</v>
      </c>
      <c r="G5" s="148" t="s">
        <v>13</v>
      </c>
      <c r="H5" s="148" t="s">
        <v>14</v>
      </c>
      <c r="I5" s="148" t="s">
        <v>13</v>
      </c>
      <c r="J5" s="148" t="s">
        <v>14</v>
      </c>
    </row>
    <row r="6" spans="2:10" ht="18" customHeight="1">
      <c r="B6" s="322" t="s">
        <v>80</v>
      </c>
      <c r="C6" s="323">
        <v>0</v>
      </c>
      <c r="D6" s="323">
        <v>0</v>
      </c>
      <c r="E6" s="323">
        <v>0</v>
      </c>
      <c r="F6" s="323">
        <v>0</v>
      </c>
      <c r="G6" s="323">
        <v>0</v>
      </c>
      <c r="H6" s="323">
        <v>0</v>
      </c>
      <c r="I6" s="323">
        <v>0</v>
      </c>
      <c r="J6" s="323">
        <v>0</v>
      </c>
    </row>
    <row r="7" spans="2:10" ht="18" customHeight="1">
      <c r="B7" s="216" t="s">
        <v>36</v>
      </c>
      <c r="C7" s="324">
        <v>0</v>
      </c>
      <c r="D7" s="324">
        <v>0</v>
      </c>
      <c r="E7" s="324">
        <v>0</v>
      </c>
      <c r="F7" s="324">
        <v>0</v>
      </c>
      <c r="G7" s="324">
        <v>0</v>
      </c>
      <c r="H7" s="324">
        <v>0</v>
      </c>
      <c r="I7" s="324">
        <v>0</v>
      </c>
      <c r="J7" s="324">
        <v>0</v>
      </c>
    </row>
    <row r="8" spans="2:10" ht="18" customHeight="1">
      <c r="B8" s="322" t="s">
        <v>22</v>
      </c>
      <c r="C8" s="325">
        <v>0</v>
      </c>
      <c r="D8" s="325">
        <v>0</v>
      </c>
      <c r="E8" s="325">
        <v>31</v>
      </c>
      <c r="F8" s="325">
        <v>15427225</v>
      </c>
      <c r="G8" s="325">
        <v>0</v>
      </c>
      <c r="H8" s="325">
        <v>0</v>
      </c>
      <c r="I8" s="325">
        <v>1</v>
      </c>
      <c r="J8" s="325">
        <v>314789</v>
      </c>
    </row>
    <row r="9" spans="2:10" ht="18" customHeight="1">
      <c r="B9" s="216" t="s">
        <v>23</v>
      </c>
      <c r="C9" s="324">
        <v>9</v>
      </c>
      <c r="D9" s="324">
        <v>6276993</v>
      </c>
      <c r="E9" s="324">
        <v>0</v>
      </c>
      <c r="F9" s="324">
        <v>0</v>
      </c>
      <c r="G9" s="324">
        <v>0</v>
      </c>
      <c r="H9" s="324">
        <v>0</v>
      </c>
      <c r="I9" s="326">
        <v>1</v>
      </c>
      <c r="J9" s="326">
        <v>3441520</v>
      </c>
    </row>
    <row r="10" spans="2:10" ht="18" customHeight="1">
      <c r="B10" s="322" t="s">
        <v>24</v>
      </c>
      <c r="C10" s="325">
        <v>1</v>
      </c>
      <c r="D10" s="325">
        <v>229476</v>
      </c>
      <c r="E10" s="325">
        <v>0</v>
      </c>
      <c r="F10" s="325">
        <v>0</v>
      </c>
      <c r="G10" s="325">
        <v>0</v>
      </c>
      <c r="H10" s="325">
        <v>0</v>
      </c>
      <c r="I10" s="325">
        <v>15</v>
      </c>
      <c r="J10" s="325">
        <v>47524874</v>
      </c>
    </row>
    <row r="11" spans="2:10" ht="18" customHeight="1">
      <c r="B11" s="216" t="s">
        <v>25</v>
      </c>
      <c r="C11" s="324">
        <v>1</v>
      </c>
      <c r="D11" s="324">
        <v>572500</v>
      </c>
      <c r="E11" s="324">
        <v>0</v>
      </c>
      <c r="F11" s="324">
        <v>0</v>
      </c>
      <c r="G11" s="324">
        <v>0</v>
      </c>
      <c r="H11" s="324">
        <v>0</v>
      </c>
      <c r="I11" s="324">
        <v>0</v>
      </c>
      <c r="J11" s="324">
        <v>0</v>
      </c>
    </row>
    <row r="12" spans="2:10" ht="18" customHeight="1">
      <c r="B12" s="322" t="s">
        <v>26</v>
      </c>
      <c r="C12" s="325">
        <v>0</v>
      </c>
      <c r="D12" s="325">
        <v>0</v>
      </c>
      <c r="E12" s="325">
        <v>0</v>
      </c>
      <c r="F12" s="325">
        <v>0</v>
      </c>
      <c r="G12" s="325">
        <v>0</v>
      </c>
      <c r="H12" s="325">
        <v>0</v>
      </c>
      <c r="I12" s="325">
        <v>0</v>
      </c>
      <c r="J12" s="325">
        <v>0</v>
      </c>
    </row>
    <row r="13" spans="2:10" ht="18" customHeight="1">
      <c r="B13" s="216" t="s">
        <v>43</v>
      </c>
      <c r="C13" s="324">
        <v>0</v>
      </c>
      <c r="D13" s="324">
        <v>0</v>
      </c>
      <c r="E13" s="324">
        <v>5</v>
      </c>
      <c r="F13" s="324">
        <v>1173392</v>
      </c>
      <c r="G13" s="324">
        <v>0</v>
      </c>
      <c r="H13" s="324">
        <v>0</v>
      </c>
      <c r="I13" s="326">
        <v>3</v>
      </c>
      <c r="J13" s="326">
        <v>46299268</v>
      </c>
    </row>
    <row r="14" spans="2:10" ht="18" customHeight="1">
      <c r="B14" s="322" t="s">
        <v>51</v>
      </c>
      <c r="C14" s="325">
        <v>0</v>
      </c>
      <c r="D14" s="325">
        <v>0</v>
      </c>
      <c r="E14" s="325">
        <v>0</v>
      </c>
      <c r="F14" s="325">
        <v>0</v>
      </c>
      <c r="G14" s="325">
        <v>0</v>
      </c>
      <c r="H14" s="325">
        <v>0</v>
      </c>
      <c r="I14" s="325">
        <v>1</v>
      </c>
      <c r="J14" s="325">
        <v>1217969</v>
      </c>
    </row>
    <row r="15" spans="2:10" ht="18" customHeight="1">
      <c r="B15" s="216" t="s">
        <v>71</v>
      </c>
      <c r="C15" s="324">
        <v>0</v>
      </c>
      <c r="D15" s="324">
        <v>0</v>
      </c>
      <c r="E15" s="324">
        <v>0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</row>
    <row r="16" spans="2:10" ht="18" customHeight="1">
      <c r="B16" s="322" t="s">
        <v>99</v>
      </c>
      <c r="C16" s="325">
        <v>0</v>
      </c>
      <c r="D16" s="325">
        <v>0</v>
      </c>
      <c r="E16" s="325">
        <v>0</v>
      </c>
      <c r="F16" s="325">
        <v>0</v>
      </c>
      <c r="G16" s="325">
        <v>0</v>
      </c>
      <c r="H16" s="325">
        <v>0</v>
      </c>
      <c r="I16" s="325">
        <v>0</v>
      </c>
      <c r="J16" s="325">
        <v>0</v>
      </c>
    </row>
    <row r="17" spans="2:12" ht="18" customHeight="1">
      <c r="B17" s="216" t="s">
        <v>30</v>
      </c>
      <c r="C17" s="324">
        <v>0</v>
      </c>
      <c r="D17" s="324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0</v>
      </c>
      <c r="J17" s="324">
        <v>0</v>
      </c>
    </row>
    <row r="18" spans="2:12" ht="18" customHeight="1">
      <c r="B18" s="322" t="s">
        <v>31</v>
      </c>
      <c r="C18" s="325">
        <v>0</v>
      </c>
      <c r="D18" s="325">
        <v>0</v>
      </c>
      <c r="E18" s="325">
        <v>0</v>
      </c>
      <c r="F18" s="325">
        <v>0</v>
      </c>
      <c r="G18" s="325">
        <v>0</v>
      </c>
      <c r="H18" s="325">
        <v>0</v>
      </c>
      <c r="I18" s="325">
        <v>0</v>
      </c>
      <c r="J18" s="325">
        <v>0</v>
      </c>
    </row>
    <row r="19" spans="2:12" ht="18" customHeight="1">
      <c r="B19" s="216" t="s">
        <v>32</v>
      </c>
      <c r="C19" s="324">
        <v>0</v>
      </c>
      <c r="D19" s="324">
        <v>0</v>
      </c>
      <c r="E19" s="324">
        <v>0</v>
      </c>
      <c r="F19" s="324">
        <v>0</v>
      </c>
      <c r="G19" s="324">
        <v>0</v>
      </c>
      <c r="H19" s="324">
        <v>0</v>
      </c>
      <c r="I19" s="326">
        <v>1</v>
      </c>
      <c r="J19" s="326">
        <v>225750</v>
      </c>
    </row>
    <row r="20" spans="2:12" ht="18" customHeight="1">
      <c r="B20" s="322" t="s">
        <v>33</v>
      </c>
      <c r="C20" s="325">
        <v>0</v>
      </c>
      <c r="D20" s="325">
        <v>0</v>
      </c>
      <c r="E20" s="325">
        <v>0</v>
      </c>
      <c r="F20" s="325">
        <v>0</v>
      </c>
      <c r="G20" s="325">
        <v>0</v>
      </c>
      <c r="H20" s="325">
        <v>0</v>
      </c>
      <c r="I20" s="325">
        <v>0</v>
      </c>
      <c r="J20" s="325">
        <v>0</v>
      </c>
    </row>
    <row r="21" spans="2:12" ht="18" customHeight="1">
      <c r="B21" s="216" t="s">
        <v>34</v>
      </c>
      <c r="C21" s="324">
        <v>0</v>
      </c>
      <c r="D21" s="324">
        <v>0</v>
      </c>
      <c r="E21" s="324">
        <v>0</v>
      </c>
      <c r="F21" s="324">
        <v>0</v>
      </c>
      <c r="G21" s="324">
        <v>0</v>
      </c>
      <c r="H21" s="324">
        <v>0</v>
      </c>
      <c r="I21" s="324">
        <v>0</v>
      </c>
      <c r="J21" s="324">
        <v>0</v>
      </c>
    </row>
    <row r="22" spans="2:12" ht="18" customHeight="1">
      <c r="B22" s="322" t="s">
        <v>39</v>
      </c>
      <c r="C22" s="325">
        <v>4</v>
      </c>
      <c r="D22" s="325">
        <v>1799940</v>
      </c>
      <c r="E22" s="325">
        <v>30</v>
      </c>
      <c r="F22" s="325">
        <v>20446288</v>
      </c>
      <c r="G22" s="325">
        <v>2</v>
      </c>
      <c r="H22" s="325">
        <v>2016585</v>
      </c>
      <c r="I22" s="325">
        <v>39</v>
      </c>
      <c r="J22" s="325">
        <v>247174647</v>
      </c>
    </row>
    <row r="23" spans="2:12" ht="18" customHeight="1">
      <c r="B23" s="216" t="s">
        <v>35</v>
      </c>
      <c r="C23" s="324">
        <v>0</v>
      </c>
      <c r="D23" s="324">
        <v>0</v>
      </c>
      <c r="E23" s="324">
        <v>0</v>
      </c>
      <c r="F23" s="324">
        <v>0</v>
      </c>
      <c r="G23" s="324">
        <v>0</v>
      </c>
      <c r="H23" s="324">
        <v>0</v>
      </c>
      <c r="I23" s="326">
        <v>1</v>
      </c>
      <c r="J23" s="326">
        <v>2001411</v>
      </c>
    </row>
    <row r="24" spans="2:12" ht="18" customHeight="1">
      <c r="B24" s="322" t="s">
        <v>100</v>
      </c>
      <c r="C24" s="325">
        <v>0</v>
      </c>
      <c r="D24" s="325">
        <v>0</v>
      </c>
      <c r="E24" s="325">
        <v>0</v>
      </c>
      <c r="F24" s="325">
        <v>0</v>
      </c>
      <c r="G24" s="325">
        <v>0</v>
      </c>
      <c r="H24" s="325">
        <v>0</v>
      </c>
      <c r="I24" s="325">
        <v>0</v>
      </c>
      <c r="J24" s="325">
        <v>0</v>
      </c>
    </row>
    <row r="25" spans="2:12" ht="18" customHeight="1">
      <c r="B25" s="216" t="s">
        <v>52</v>
      </c>
      <c r="C25" s="324">
        <v>0</v>
      </c>
      <c r="D25" s="324">
        <v>0</v>
      </c>
      <c r="E25" s="324">
        <v>0</v>
      </c>
      <c r="F25" s="324">
        <v>0</v>
      </c>
      <c r="G25" s="324">
        <v>0</v>
      </c>
      <c r="H25" s="324">
        <v>0</v>
      </c>
      <c r="I25" s="324">
        <v>0</v>
      </c>
      <c r="J25" s="324">
        <v>0</v>
      </c>
    </row>
    <row r="26" spans="2:12" ht="18" customHeight="1">
      <c r="B26" s="322" t="s">
        <v>38</v>
      </c>
      <c r="C26" s="325">
        <v>0</v>
      </c>
      <c r="D26" s="325">
        <v>0</v>
      </c>
      <c r="E26" s="325">
        <v>0</v>
      </c>
      <c r="F26" s="325">
        <v>0</v>
      </c>
      <c r="G26" s="325">
        <v>0</v>
      </c>
      <c r="H26" s="325">
        <v>0</v>
      </c>
      <c r="I26" s="325">
        <v>0</v>
      </c>
      <c r="J26" s="325">
        <v>0</v>
      </c>
    </row>
    <row r="27" spans="2:12" ht="18" customHeight="1" thickBot="1">
      <c r="B27" s="216" t="s">
        <v>81</v>
      </c>
      <c r="C27" s="324"/>
      <c r="D27" s="324">
        <v>0</v>
      </c>
      <c r="E27" s="324">
        <v>0</v>
      </c>
      <c r="F27" s="324">
        <v>0</v>
      </c>
      <c r="G27" s="324">
        <v>0</v>
      </c>
      <c r="H27" s="324">
        <v>0</v>
      </c>
      <c r="I27" s="324">
        <v>0</v>
      </c>
      <c r="J27" s="324">
        <v>0</v>
      </c>
    </row>
    <row r="28" spans="2:12" ht="18" customHeight="1" thickBot="1">
      <c r="B28" s="327" t="s">
        <v>0</v>
      </c>
      <c r="C28" s="320">
        <f t="shared" ref="C28:J28" si="0">SUM(C6:C26)</f>
        <v>15</v>
      </c>
      <c r="D28" s="320">
        <f t="shared" si="0"/>
        <v>8878909</v>
      </c>
      <c r="E28" s="320">
        <f t="shared" si="0"/>
        <v>66</v>
      </c>
      <c r="F28" s="320">
        <f t="shared" si="0"/>
        <v>37046905</v>
      </c>
      <c r="G28" s="320">
        <f t="shared" si="0"/>
        <v>2</v>
      </c>
      <c r="H28" s="320">
        <f t="shared" si="0"/>
        <v>2016585</v>
      </c>
      <c r="I28" s="320">
        <f t="shared" si="0"/>
        <v>62</v>
      </c>
      <c r="J28" s="320">
        <f t="shared" si="0"/>
        <v>348200228</v>
      </c>
    </row>
    <row r="29" spans="2:12" ht="21.95" customHeight="1" thickTop="1">
      <c r="B29" s="204"/>
      <c r="C29" s="38"/>
      <c r="D29" s="39"/>
      <c r="E29" s="39"/>
      <c r="F29" s="39"/>
      <c r="H29" s="39"/>
      <c r="I29" s="39"/>
      <c r="J29" s="20"/>
    </row>
    <row r="30" spans="2:12" ht="21.95" customHeight="1">
      <c r="B30" s="204"/>
      <c r="C30" s="38"/>
      <c r="D30" s="39"/>
      <c r="E30" s="39"/>
      <c r="F30" s="39"/>
      <c r="G30" s="39"/>
      <c r="H30" s="39"/>
      <c r="I30" s="39"/>
      <c r="J30" s="39"/>
      <c r="K30" s="18"/>
      <c r="L30" s="18"/>
    </row>
    <row r="31" spans="2:12" ht="21.95" customHeight="1">
      <c r="K31" s="18"/>
      <c r="L31" s="18"/>
    </row>
    <row r="32" spans="2:12" ht="21.95" customHeight="1">
      <c r="K32" s="18"/>
      <c r="L32" s="18"/>
    </row>
    <row r="33" spans="11:12" ht="21.95" customHeight="1">
      <c r="K33" s="18"/>
      <c r="L33" s="18"/>
    </row>
    <row r="34" spans="11:12" ht="21.95" customHeight="1">
      <c r="K34" s="18"/>
      <c r="L34" s="18"/>
    </row>
    <row r="35" spans="11:12" ht="21.95" customHeight="1">
      <c r="K35" s="18"/>
      <c r="L35" s="18"/>
    </row>
    <row r="36" spans="11:12" ht="21.95" customHeight="1">
      <c r="K36" s="18"/>
      <c r="L36" s="18"/>
    </row>
    <row r="37" spans="11:12" ht="21.95" customHeight="1">
      <c r="K37" s="18"/>
      <c r="L37" s="18"/>
    </row>
  </sheetData>
  <mergeCells count="8">
    <mergeCell ref="B2:J2"/>
    <mergeCell ref="B3:C3"/>
    <mergeCell ref="I3:J3"/>
    <mergeCell ref="B4:B5"/>
    <mergeCell ref="C4:D4"/>
    <mergeCell ref="E4:F4"/>
    <mergeCell ref="G4:H4"/>
    <mergeCell ref="I4:J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1:L67"/>
  <sheetViews>
    <sheetView rightToLeft="1" view="pageBreakPreview" zoomScale="70" zoomScaleSheetLayoutView="70" workbookViewId="0">
      <selection activeCell="B6" sqref="B6:K29"/>
    </sheetView>
  </sheetViews>
  <sheetFormatPr defaultRowHeight="21.95" customHeight="1"/>
  <cols>
    <col min="1" max="1" width="2.28515625" customWidth="1"/>
    <col min="2" max="2" width="28.140625" style="188" bestFit="1" customWidth="1"/>
    <col min="3" max="3" width="11.28515625" hidden="1" customWidth="1"/>
    <col min="4" max="4" width="5.140625" bestFit="1" customWidth="1"/>
    <col min="5" max="5" width="16.5703125" customWidth="1"/>
    <col min="6" max="6" width="4.85546875" bestFit="1" customWidth="1"/>
    <col min="7" max="7" width="13.85546875" customWidth="1"/>
    <col min="8" max="8" width="6.42578125" customWidth="1"/>
    <col min="9" max="9" width="18.140625" customWidth="1"/>
    <col min="10" max="10" width="5.7109375" customWidth="1"/>
    <col min="11" max="11" width="19.5703125" customWidth="1"/>
  </cols>
  <sheetData>
    <row r="1" spans="2:12" ht="27" customHeight="1"/>
    <row r="2" spans="2:12" ht="21.95" customHeight="1">
      <c r="B2" s="374" t="s">
        <v>118</v>
      </c>
      <c r="C2" s="374"/>
      <c r="D2" s="374"/>
      <c r="E2" s="374"/>
      <c r="F2" s="374"/>
      <c r="G2" s="374"/>
      <c r="H2" s="374"/>
      <c r="I2" s="374"/>
      <c r="J2" s="374"/>
      <c r="K2" s="374"/>
    </row>
    <row r="3" spans="2:12" ht="21.95" customHeight="1" thickBot="1">
      <c r="B3" s="186" t="s">
        <v>65</v>
      </c>
      <c r="C3" s="60"/>
      <c r="F3" s="60"/>
      <c r="G3" s="60"/>
      <c r="H3" s="60"/>
      <c r="I3" s="60"/>
      <c r="J3" s="397" t="s">
        <v>113</v>
      </c>
      <c r="K3" s="397"/>
    </row>
    <row r="4" spans="2:12" ht="21.95" customHeight="1" thickTop="1">
      <c r="B4" s="384" t="s">
        <v>18</v>
      </c>
      <c r="C4" s="62"/>
      <c r="D4" s="372" t="s">
        <v>137</v>
      </c>
      <c r="E4" s="372"/>
      <c r="F4" s="372" t="s">
        <v>138</v>
      </c>
      <c r="G4" s="372"/>
      <c r="H4" s="372" t="s">
        <v>139</v>
      </c>
      <c r="I4" s="372"/>
      <c r="J4" s="372" t="s">
        <v>0</v>
      </c>
      <c r="K4" s="372"/>
    </row>
    <row r="5" spans="2:12" ht="21.95" customHeight="1" thickBot="1">
      <c r="B5" s="385"/>
      <c r="C5" s="148"/>
      <c r="D5" s="152" t="s">
        <v>13</v>
      </c>
      <c r="E5" s="148" t="s">
        <v>14</v>
      </c>
      <c r="F5" s="148" t="s">
        <v>13</v>
      </c>
      <c r="G5" s="148" t="s">
        <v>14</v>
      </c>
      <c r="H5" s="148" t="s">
        <v>13</v>
      </c>
      <c r="I5" s="148" t="s">
        <v>14</v>
      </c>
      <c r="J5" s="148" t="s">
        <v>101</v>
      </c>
      <c r="K5" s="148" t="s">
        <v>14</v>
      </c>
      <c r="L5" s="18"/>
    </row>
    <row r="6" spans="2:12" ht="18" customHeight="1">
      <c r="B6" s="322" t="s">
        <v>80</v>
      </c>
      <c r="C6" s="323"/>
      <c r="D6" s="323">
        <v>0</v>
      </c>
      <c r="E6" s="323">
        <v>0</v>
      </c>
      <c r="F6" s="323">
        <v>0</v>
      </c>
      <c r="G6" s="323">
        <v>0</v>
      </c>
      <c r="H6" s="323">
        <v>1</v>
      </c>
      <c r="I6" s="323">
        <v>298730</v>
      </c>
      <c r="J6" s="323">
        <v>1</v>
      </c>
      <c r="K6" s="323">
        <v>298730</v>
      </c>
    </row>
    <row r="7" spans="2:12" ht="18" customHeight="1">
      <c r="B7" s="216" t="s">
        <v>36</v>
      </c>
      <c r="C7" s="324"/>
      <c r="D7" s="324">
        <v>0</v>
      </c>
      <c r="E7" s="324">
        <v>0</v>
      </c>
      <c r="F7" s="324">
        <v>0</v>
      </c>
      <c r="G7" s="324">
        <v>0</v>
      </c>
      <c r="H7" s="324">
        <v>2</v>
      </c>
      <c r="I7" s="324">
        <v>14738300</v>
      </c>
      <c r="J7" s="324">
        <v>2</v>
      </c>
      <c r="K7" s="324">
        <v>14738300</v>
      </c>
    </row>
    <row r="8" spans="2:12" ht="18" customHeight="1">
      <c r="B8" s="322" t="s">
        <v>22</v>
      </c>
      <c r="C8" s="325"/>
      <c r="D8" s="325">
        <v>5</v>
      </c>
      <c r="E8" s="325">
        <v>4231817</v>
      </c>
      <c r="F8" s="325">
        <v>0</v>
      </c>
      <c r="G8" s="325">
        <v>0</v>
      </c>
      <c r="H8" s="325">
        <v>8</v>
      </c>
      <c r="I8" s="325">
        <v>5814404</v>
      </c>
      <c r="J8" s="325">
        <v>45</v>
      </c>
      <c r="K8" s="325">
        <v>25788235</v>
      </c>
    </row>
    <row r="9" spans="2:12" ht="18" customHeight="1">
      <c r="B9" s="216" t="s">
        <v>23</v>
      </c>
      <c r="C9" s="324"/>
      <c r="D9" s="324">
        <v>3</v>
      </c>
      <c r="E9" s="324">
        <v>2365590</v>
      </c>
      <c r="F9" s="324">
        <v>0</v>
      </c>
      <c r="G9" s="324">
        <v>0</v>
      </c>
      <c r="H9" s="324">
        <v>7</v>
      </c>
      <c r="I9" s="324">
        <v>4396981</v>
      </c>
      <c r="J9" s="326">
        <v>20</v>
      </c>
      <c r="K9" s="326">
        <v>16481084</v>
      </c>
    </row>
    <row r="10" spans="2:12" ht="18" customHeight="1">
      <c r="B10" s="322" t="s">
        <v>24</v>
      </c>
      <c r="C10" s="325"/>
      <c r="D10" s="325">
        <v>0</v>
      </c>
      <c r="E10" s="325">
        <v>0</v>
      </c>
      <c r="F10" s="325">
        <v>0</v>
      </c>
      <c r="G10" s="325">
        <v>0</v>
      </c>
      <c r="H10" s="325">
        <v>5</v>
      </c>
      <c r="I10" s="325">
        <v>1888492</v>
      </c>
      <c r="J10" s="325">
        <v>21</v>
      </c>
      <c r="K10" s="325">
        <v>49642842</v>
      </c>
    </row>
    <row r="11" spans="2:12" ht="18" customHeight="1">
      <c r="B11" s="216" t="s">
        <v>25</v>
      </c>
      <c r="C11" s="324"/>
      <c r="D11" s="324">
        <v>0</v>
      </c>
      <c r="E11" s="324">
        <v>0</v>
      </c>
      <c r="F11" s="324">
        <v>0</v>
      </c>
      <c r="G11" s="324">
        <v>0</v>
      </c>
      <c r="H11" s="324">
        <v>3</v>
      </c>
      <c r="I11" s="324">
        <v>2303745</v>
      </c>
      <c r="J11" s="324">
        <v>4</v>
      </c>
      <c r="K11" s="324">
        <v>2876245</v>
      </c>
    </row>
    <row r="12" spans="2:12" ht="18" customHeight="1">
      <c r="B12" s="322" t="s">
        <v>26</v>
      </c>
      <c r="C12" s="325"/>
      <c r="D12" s="325">
        <v>1</v>
      </c>
      <c r="E12" s="325">
        <v>449760</v>
      </c>
      <c r="F12" s="325">
        <v>0</v>
      </c>
      <c r="G12" s="325">
        <v>0</v>
      </c>
      <c r="H12" s="325">
        <v>0</v>
      </c>
      <c r="I12" s="325">
        <v>0</v>
      </c>
      <c r="J12" s="325">
        <v>1</v>
      </c>
      <c r="K12" s="325">
        <v>449760</v>
      </c>
    </row>
    <row r="13" spans="2:12" ht="18" customHeight="1">
      <c r="B13" s="216" t="s">
        <v>50</v>
      </c>
      <c r="C13" s="324"/>
      <c r="D13" s="324">
        <v>29</v>
      </c>
      <c r="E13" s="324">
        <v>513992254</v>
      </c>
      <c r="F13" s="324">
        <v>0</v>
      </c>
      <c r="G13" s="324">
        <v>0</v>
      </c>
      <c r="H13" s="324">
        <v>29</v>
      </c>
      <c r="I13" s="324">
        <v>201597941</v>
      </c>
      <c r="J13" s="326">
        <v>66</v>
      </c>
      <c r="K13" s="326">
        <v>763062855</v>
      </c>
    </row>
    <row r="14" spans="2:12" ht="18" customHeight="1">
      <c r="B14" s="322" t="s">
        <v>51</v>
      </c>
      <c r="C14" s="325"/>
      <c r="D14" s="325">
        <v>0</v>
      </c>
      <c r="E14" s="325">
        <v>0</v>
      </c>
      <c r="F14" s="325">
        <v>0</v>
      </c>
      <c r="G14" s="325">
        <v>0</v>
      </c>
      <c r="H14" s="325">
        <v>0</v>
      </c>
      <c r="I14" s="325">
        <v>0</v>
      </c>
      <c r="J14" s="325">
        <v>1</v>
      </c>
      <c r="K14" s="325">
        <v>1217969</v>
      </c>
    </row>
    <row r="15" spans="2:12" ht="18" customHeight="1">
      <c r="B15" s="216" t="s">
        <v>150</v>
      </c>
      <c r="C15" s="324"/>
      <c r="D15" s="324">
        <v>0</v>
      </c>
      <c r="E15" s="324">
        <v>0</v>
      </c>
      <c r="F15" s="324">
        <v>0</v>
      </c>
      <c r="G15" s="324">
        <v>0</v>
      </c>
      <c r="H15" s="324">
        <v>1</v>
      </c>
      <c r="I15" s="324">
        <v>86967</v>
      </c>
      <c r="J15" s="324">
        <v>1</v>
      </c>
      <c r="K15" s="324">
        <v>86967</v>
      </c>
    </row>
    <row r="16" spans="2:12" ht="18" customHeight="1">
      <c r="B16" s="322" t="s">
        <v>29</v>
      </c>
      <c r="C16" s="325"/>
      <c r="D16" s="325">
        <v>0</v>
      </c>
      <c r="E16" s="325">
        <v>0</v>
      </c>
      <c r="F16" s="325">
        <v>0</v>
      </c>
      <c r="G16" s="325">
        <v>0</v>
      </c>
      <c r="H16" s="325">
        <v>5</v>
      </c>
      <c r="I16" s="325">
        <v>10251479</v>
      </c>
      <c r="J16" s="325">
        <v>5</v>
      </c>
      <c r="K16" s="325">
        <v>10251479</v>
      </c>
    </row>
    <row r="17" spans="2:12" ht="18" customHeight="1">
      <c r="B17" s="216" t="s">
        <v>30</v>
      </c>
      <c r="C17" s="324"/>
      <c r="D17" s="324">
        <v>0</v>
      </c>
      <c r="E17" s="324">
        <v>0</v>
      </c>
      <c r="F17" s="324">
        <v>0</v>
      </c>
      <c r="G17" s="324">
        <v>0</v>
      </c>
      <c r="H17" s="324">
        <v>5</v>
      </c>
      <c r="I17" s="324">
        <v>4281753</v>
      </c>
      <c r="J17" s="324">
        <v>5</v>
      </c>
      <c r="K17" s="324">
        <v>4281753</v>
      </c>
    </row>
    <row r="18" spans="2:12" ht="18" customHeight="1">
      <c r="B18" s="322" t="s">
        <v>31</v>
      </c>
      <c r="C18" s="325"/>
      <c r="D18" s="325">
        <v>0</v>
      </c>
      <c r="E18" s="325">
        <v>0</v>
      </c>
      <c r="F18" s="325">
        <v>0</v>
      </c>
      <c r="G18" s="325">
        <v>0</v>
      </c>
      <c r="H18" s="325">
        <v>2</v>
      </c>
      <c r="I18" s="325">
        <v>483599</v>
      </c>
      <c r="J18" s="325">
        <v>2</v>
      </c>
      <c r="K18" s="325">
        <v>483599</v>
      </c>
    </row>
    <row r="19" spans="2:12" ht="18" customHeight="1">
      <c r="B19" s="216" t="s">
        <v>32</v>
      </c>
      <c r="C19" s="324"/>
      <c r="D19" s="324">
        <v>0</v>
      </c>
      <c r="E19" s="324">
        <v>0</v>
      </c>
      <c r="F19" s="324">
        <v>0</v>
      </c>
      <c r="G19" s="324">
        <v>0</v>
      </c>
      <c r="H19" s="324">
        <v>8</v>
      </c>
      <c r="I19" s="324">
        <v>10710358</v>
      </c>
      <c r="J19" s="326">
        <v>9</v>
      </c>
      <c r="K19" s="326">
        <v>10936108</v>
      </c>
    </row>
    <row r="20" spans="2:12" ht="18" customHeight="1">
      <c r="B20" s="322" t="s">
        <v>33</v>
      </c>
      <c r="C20" s="325"/>
      <c r="D20" s="325">
        <v>0</v>
      </c>
      <c r="E20" s="325">
        <v>0</v>
      </c>
      <c r="F20" s="325">
        <v>0</v>
      </c>
      <c r="G20" s="325">
        <v>0</v>
      </c>
      <c r="H20" s="325">
        <v>5</v>
      </c>
      <c r="I20" s="325">
        <v>4646461</v>
      </c>
      <c r="J20" s="325">
        <v>5</v>
      </c>
      <c r="K20" s="325">
        <v>4646461</v>
      </c>
    </row>
    <row r="21" spans="2:12" ht="18" customHeight="1">
      <c r="B21" s="216" t="s">
        <v>34</v>
      </c>
      <c r="C21" s="324"/>
      <c r="D21" s="324">
        <v>2</v>
      </c>
      <c r="E21" s="324">
        <v>768255</v>
      </c>
      <c r="F21" s="324">
        <v>0</v>
      </c>
      <c r="G21" s="324">
        <v>0</v>
      </c>
      <c r="H21" s="324">
        <v>2</v>
      </c>
      <c r="I21" s="324">
        <v>1604916</v>
      </c>
      <c r="J21" s="324">
        <v>4</v>
      </c>
      <c r="K21" s="324">
        <v>2373171</v>
      </c>
    </row>
    <row r="22" spans="2:12" ht="18" customHeight="1">
      <c r="B22" s="322" t="s">
        <v>39</v>
      </c>
      <c r="C22" s="325"/>
      <c r="D22" s="325">
        <v>166</v>
      </c>
      <c r="E22" s="325">
        <v>360059736</v>
      </c>
      <c r="F22" s="325">
        <v>2</v>
      </c>
      <c r="G22" s="325">
        <v>2059165</v>
      </c>
      <c r="H22" s="325">
        <v>448</v>
      </c>
      <c r="I22" s="325">
        <v>1415473264</v>
      </c>
      <c r="J22" s="325">
        <v>691</v>
      </c>
      <c r="K22" s="325">
        <v>2053029625</v>
      </c>
    </row>
    <row r="23" spans="2:12" ht="18" customHeight="1">
      <c r="B23" s="216" t="s">
        <v>35</v>
      </c>
      <c r="C23" s="324"/>
      <c r="D23" s="324">
        <v>4</v>
      </c>
      <c r="E23" s="324">
        <v>9900872</v>
      </c>
      <c r="F23" s="324">
        <v>0</v>
      </c>
      <c r="G23" s="324">
        <v>0</v>
      </c>
      <c r="H23" s="324">
        <v>10</v>
      </c>
      <c r="I23" s="324">
        <v>243353913</v>
      </c>
      <c r="J23" s="326">
        <v>15</v>
      </c>
      <c r="K23" s="326">
        <v>255256196</v>
      </c>
    </row>
    <row r="24" spans="2:12" ht="18" customHeight="1">
      <c r="B24" s="322" t="s">
        <v>42</v>
      </c>
      <c r="C24" s="325"/>
      <c r="D24" s="325">
        <v>1</v>
      </c>
      <c r="E24" s="325">
        <v>11850100</v>
      </c>
      <c r="F24" s="325">
        <v>0</v>
      </c>
      <c r="G24" s="325"/>
      <c r="H24" s="325">
        <v>4</v>
      </c>
      <c r="I24" s="325">
        <v>104324371</v>
      </c>
      <c r="J24" s="325">
        <v>5</v>
      </c>
      <c r="K24" s="325">
        <v>116174471</v>
      </c>
    </row>
    <row r="25" spans="2:12" ht="18" customHeight="1">
      <c r="B25" s="216" t="s">
        <v>52</v>
      </c>
      <c r="C25" s="324"/>
      <c r="D25" s="324">
        <v>0</v>
      </c>
      <c r="E25" s="324">
        <v>0</v>
      </c>
      <c r="F25" s="324">
        <v>0</v>
      </c>
      <c r="G25" s="324">
        <v>0</v>
      </c>
      <c r="H25" s="324">
        <v>7</v>
      </c>
      <c r="I25" s="324">
        <v>15609969</v>
      </c>
      <c r="J25" s="324">
        <v>7</v>
      </c>
      <c r="K25" s="324">
        <v>15609969</v>
      </c>
    </row>
    <row r="26" spans="2:12" ht="18" customHeight="1">
      <c r="B26" s="322" t="s">
        <v>38</v>
      </c>
      <c r="C26" s="325"/>
      <c r="D26" s="325">
        <v>0</v>
      </c>
      <c r="E26" s="325">
        <v>0</v>
      </c>
      <c r="F26" s="325">
        <v>0</v>
      </c>
      <c r="G26" s="325">
        <v>0</v>
      </c>
      <c r="H26" s="325">
        <v>17</v>
      </c>
      <c r="I26" s="325">
        <v>11990559</v>
      </c>
      <c r="J26" s="325">
        <v>17</v>
      </c>
      <c r="K26" s="325">
        <v>11990559</v>
      </c>
    </row>
    <row r="27" spans="2:12" ht="18" customHeight="1" thickBot="1">
      <c r="B27" s="216" t="s">
        <v>81</v>
      </c>
      <c r="C27" s="324"/>
      <c r="D27" s="324">
        <v>0</v>
      </c>
      <c r="E27" s="324">
        <v>0</v>
      </c>
      <c r="F27" s="324">
        <v>0</v>
      </c>
      <c r="G27" s="324">
        <v>0</v>
      </c>
      <c r="H27" s="324">
        <v>2</v>
      </c>
      <c r="I27" s="324">
        <v>442643</v>
      </c>
      <c r="J27" s="326">
        <v>2</v>
      </c>
      <c r="K27" s="326">
        <v>442643</v>
      </c>
    </row>
    <row r="28" spans="2:12" ht="18" customHeight="1" thickBot="1">
      <c r="B28" s="318" t="s">
        <v>0</v>
      </c>
      <c r="C28" s="319"/>
      <c r="D28" s="320">
        <f t="shared" ref="D28:E28" si="0">SUM(D6:D26)</f>
        <v>211</v>
      </c>
      <c r="E28" s="320">
        <f t="shared" si="0"/>
        <v>903618384</v>
      </c>
      <c r="F28" s="320">
        <f t="shared" ref="F28:I28" si="1">SUM(F6:F27)</f>
        <v>2</v>
      </c>
      <c r="G28" s="320">
        <f t="shared" si="1"/>
        <v>2059165</v>
      </c>
      <c r="H28" s="319">
        <f t="shared" si="1"/>
        <v>571</v>
      </c>
      <c r="I28" s="320">
        <f t="shared" si="1"/>
        <v>2054298845</v>
      </c>
      <c r="J28" s="319">
        <f>SUM(J6:J27)</f>
        <v>929</v>
      </c>
      <c r="K28" s="320">
        <f>SUM(K6:K27)</f>
        <v>3360119021</v>
      </c>
      <c r="L28" s="42"/>
    </row>
    <row r="29" spans="2:12" ht="21.95" customHeight="1" thickTop="1">
      <c r="B29" s="328"/>
      <c r="C29" s="329"/>
      <c r="D29" s="330"/>
      <c r="E29" s="331"/>
      <c r="F29" s="332"/>
      <c r="G29" s="329"/>
      <c r="H29" s="332"/>
      <c r="I29" s="329"/>
      <c r="J29" s="332"/>
      <c r="K29" s="329"/>
    </row>
    <row r="30" spans="2:12" ht="21.95" customHeight="1">
      <c r="D30" s="18"/>
      <c r="E30" s="18"/>
    </row>
    <row r="31" spans="2:12" ht="21.95" customHeight="1">
      <c r="D31" s="18"/>
      <c r="E31" s="18"/>
    </row>
    <row r="32" spans="2:12" ht="21.95" customHeight="1">
      <c r="D32" s="18"/>
      <c r="E32" s="18"/>
    </row>
    <row r="33" spans="4:5" ht="21.95" customHeight="1">
      <c r="D33" s="18"/>
      <c r="E33" s="18"/>
    </row>
    <row r="34" spans="4:5" ht="21.95" customHeight="1">
      <c r="D34" s="18"/>
      <c r="E34" s="18"/>
    </row>
    <row r="35" spans="4:5" ht="21.95" customHeight="1">
      <c r="D35" s="18"/>
      <c r="E35" s="18"/>
    </row>
    <row r="36" spans="4:5" ht="21.95" customHeight="1">
      <c r="D36" s="18"/>
      <c r="E36" s="18"/>
    </row>
    <row r="37" spans="4:5" ht="21.95" customHeight="1">
      <c r="D37" s="18"/>
      <c r="E37" s="18"/>
    </row>
    <row r="38" spans="4:5" ht="21.95" customHeight="1">
      <c r="D38" s="18"/>
      <c r="E38" s="18"/>
    </row>
    <row r="39" spans="4:5" ht="21.95" customHeight="1">
      <c r="D39" s="18"/>
      <c r="E39" s="18"/>
    </row>
    <row r="40" spans="4:5" ht="21.95" customHeight="1">
      <c r="D40" s="43"/>
      <c r="E40" s="18"/>
    </row>
    <row r="41" spans="4:5" ht="21.95" customHeight="1">
      <c r="D41" s="43"/>
      <c r="E41" s="18"/>
    </row>
    <row r="42" spans="4:5" ht="21.95" customHeight="1">
      <c r="D42" s="43"/>
      <c r="E42" s="18"/>
    </row>
    <row r="43" spans="4:5" ht="21.95" customHeight="1">
      <c r="D43" s="43"/>
      <c r="E43" s="18"/>
    </row>
    <row r="44" spans="4:5" ht="21.95" customHeight="1">
      <c r="D44" s="43"/>
      <c r="E44" s="18"/>
    </row>
    <row r="45" spans="4:5" ht="21.95" customHeight="1">
      <c r="D45" s="43"/>
      <c r="E45" s="18"/>
    </row>
    <row r="46" spans="4:5" ht="21.95" customHeight="1">
      <c r="D46" s="43"/>
    </row>
    <row r="47" spans="4:5" ht="21.95" customHeight="1">
      <c r="D47" s="43"/>
      <c r="E47" s="18"/>
    </row>
    <row r="48" spans="4:5" ht="21.95" customHeight="1">
      <c r="D48" s="43"/>
      <c r="E48" s="40"/>
    </row>
    <row r="49" spans="4:5" ht="21.95" customHeight="1">
      <c r="D49" s="43"/>
      <c r="E49" s="44"/>
    </row>
    <row r="50" spans="4:5" ht="21.95" customHeight="1">
      <c r="D50" s="43"/>
      <c r="E50" s="44"/>
    </row>
    <row r="51" spans="4:5" ht="21.95" customHeight="1">
      <c r="D51" s="43"/>
    </row>
    <row r="52" spans="4:5" ht="21.95" customHeight="1">
      <c r="D52" s="43"/>
    </row>
    <row r="53" spans="4:5" ht="21.95" customHeight="1">
      <c r="D53" s="43"/>
    </row>
    <row r="54" spans="4:5" ht="21.95" customHeight="1">
      <c r="D54" s="43"/>
    </row>
    <row r="55" spans="4:5" ht="21.95" customHeight="1">
      <c r="D55" s="7"/>
      <c r="E55" s="18"/>
    </row>
    <row r="56" spans="4:5" ht="21.95" customHeight="1">
      <c r="D56" s="7"/>
      <c r="E56" s="18"/>
    </row>
    <row r="57" spans="4:5" ht="21.95" customHeight="1">
      <c r="D57" s="7"/>
      <c r="E57" s="7"/>
    </row>
    <row r="58" spans="4:5" ht="21.95" customHeight="1">
      <c r="D58" s="7"/>
      <c r="E58" s="7"/>
    </row>
    <row r="59" spans="4:5" ht="21.95" customHeight="1">
      <c r="D59" s="7"/>
      <c r="E59" s="7"/>
    </row>
    <row r="60" spans="4:5" ht="21.95" customHeight="1">
      <c r="D60" s="7"/>
      <c r="E60" s="7"/>
    </row>
    <row r="61" spans="4:5" ht="21.95" customHeight="1">
      <c r="D61" s="7"/>
      <c r="E61" s="7"/>
    </row>
    <row r="62" spans="4:5" ht="21.95" customHeight="1">
      <c r="D62" s="7"/>
      <c r="E62" s="7"/>
    </row>
    <row r="63" spans="4:5" ht="21.95" customHeight="1">
      <c r="D63" s="7"/>
      <c r="E63" s="7"/>
    </row>
    <row r="64" spans="4:5" ht="21.95" customHeight="1">
      <c r="D64" s="7"/>
      <c r="E64" s="36"/>
    </row>
    <row r="65" spans="4:5" ht="21.95" customHeight="1">
      <c r="D65" s="7"/>
      <c r="E65" s="7"/>
    </row>
    <row r="66" spans="4:5" ht="21.95" customHeight="1">
      <c r="D66" s="18"/>
      <c r="E66" s="18"/>
    </row>
    <row r="67" spans="4:5" ht="21.95" customHeight="1">
      <c r="D67" s="35"/>
      <c r="E67" s="18"/>
    </row>
  </sheetData>
  <mergeCells count="7">
    <mergeCell ref="B2:K2"/>
    <mergeCell ref="D4:E4"/>
    <mergeCell ref="J3:K3"/>
    <mergeCell ref="J4:K4"/>
    <mergeCell ref="B4:B5"/>
    <mergeCell ref="F4:G4"/>
    <mergeCell ref="H4:I4"/>
  </mergeCells>
  <printOptions horizontalCentered="1" verticalCentered="1"/>
  <pageMargins left="0.31496062992125984" right="0.15748031496062992" top="0.39370078740157483" bottom="0.39370078740157483" header="0.31496062992125984" footer="0.31496062992125984"/>
  <pageSetup paperSize="9" scale="9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B1:I22"/>
  <sheetViews>
    <sheetView rightToLeft="1" view="pageBreakPreview" topLeftCell="A2" zoomScale="90" zoomScaleSheetLayoutView="90" workbookViewId="0">
      <selection activeCell="K14" sqref="K14"/>
    </sheetView>
  </sheetViews>
  <sheetFormatPr defaultRowHeight="21.95" customHeight="1"/>
  <cols>
    <col min="1" max="1" width="1.7109375" style="74" customWidth="1"/>
    <col min="2" max="2" width="21.28515625" style="193" bestFit="1" customWidth="1"/>
    <col min="3" max="3" width="7.85546875" style="74" bestFit="1" customWidth="1"/>
    <col min="4" max="4" width="21.5703125" style="74" bestFit="1" customWidth="1"/>
    <col min="5" max="5" width="7.85546875" style="74" bestFit="1" customWidth="1"/>
    <col min="6" max="6" width="17.5703125" style="74" bestFit="1" customWidth="1"/>
    <col min="7" max="7" width="7.85546875" style="74" bestFit="1" customWidth="1"/>
    <col min="8" max="8" width="21" style="74" bestFit="1" customWidth="1"/>
    <col min="9" max="9" width="11.140625" style="74" bestFit="1" customWidth="1"/>
    <col min="10" max="16384" width="9.140625" style="74"/>
  </cols>
  <sheetData>
    <row r="1" spans="2:9" ht="24.75" customHeight="1"/>
    <row r="2" spans="2:9" ht="21.95" customHeight="1">
      <c r="B2" s="374" t="s">
        <v>119</v>
      </c>
      <c r="C2" s="374"/>
      <c r="D2" s="374"/>
      <c r="E2" s="374"/>
      <c r="F2" s="374"/>
      <c r="G2" s="374"/>
      <c r="H2" s="123"/>
    </row>
    <row r="3" spans="2:9" ht="21.95" customHeight="1" thickBot="1">
      <c r="B3" s="186" t="s">
        <v>102</v>
      </c>
      <c r="C3" s="144"/>
      <c r="D3" s="129"/>
      <c r="E3" s="111"/>
      <c r="F3" s="111"/>
      <c r="G3" s="61"/>
      <c r="H3" s="71" t="s">
        <v>113</v>
      </c>
      <c r="I3" s="71"/>
    </row>
    <row r="4" spans="2:9" ht="21.95" customHeight="1" thickTop="1">
      <c r="B4" s="384" t="s">
        <v>12</v>
      </c>
      <c r="C4" s="372" t="s">
        <v>69</v>
      </c>
      <c r="D4" s="372"/>
      <c r="E4" s="372" t="s">
        <v>70</v>
      </c>
      <c r="F4" s="372"/>
      <c r="G4" s="372" t="s">
        <v>0</v>
      </c>
      <c r="H4" s="372"/>
    </row>
    <row r="5" spans="2:9" ht="21.95" customHeight="1" thickBot="1">
      <c r="B5" s="385"/>
      <c r="C5" s="69" t="s">
        <v>13</v>
      </c>
      <c r="D5" s="69" t="s">
        <v>14</v>
      </c>
      <c r="E5" s="69" t="s">
        <v>13</v>
      </c>
      <c r="F5" s="69" t="s">
        <v>14</v>
      </c>
      <c r="G5" s="69" t="s">
        <v>13</v>
      </c>
      <c r="H5" s="69" t="s">
        <v>14</v>
      </c>
    </row>
    <row r="6" spans="2:9" ht="16.5" customHeight="1">
      <c r="B6" s="192" t="s">
        <v>17</v>
      </c>
      <c r="C6" s="178">
        <v>16</v>
      </c>
      <c r="D6" s="179">
        <v>10588369</v>
      </c>
      <c r="E6" s="178">
        <v>0</v>
      </c>
      <c r="F6" s="179">
        <v>0</v>
      </c>
      <c r="G6" s="178">
        <v>16</v>
      </c>
      <c r="H6" s="179">
        <v>10588369</v>
      </c>
      <c r="I6" s="80"/>
    </row>
    <row r="7" spans="2:9" s="334" customFormat="1" ht="16.5" customHeight="1">
      <c r="B7" s="254" t="s">
        <v>1</v>
      </c>
      <c r="C7" s="333">
        <v>29</v>
      </c>
      <c r="D7" s="324">
        <v>22349663</v>
      </c>
      <c r="E7" s="333">
        <v>2</v>
      </c>
      <c r="F7" s="324">
        <v>8735438</v>
      </c>
      <c r="G7" s="333">
        <v>31</v>
      </c>
      <c r="H7" s="324">
        <v>31085101</v>
      </c>
    </row>
    <row r="8" spans="2:9" ht="16.5" customHeight="1">
      <c r="B8" s="190" t="s">
        <v>2</v>
      </c>
      <c r="C8" s="133">
        <v>114</v>
      </c>
      <c r="D8" s="128">
        <v>921990570</v>
      </c>
      <c r="E8" s="133">
        <v>6</v>
      </c>
      <c r="F8" s="128">
        <v>11367200</v>
      </c>
      <c r="G8" s="133">
        <v>120</v>
      </c>
      <c r="H8" s="128">
        <v>933357770</v>
      </c>
    </row>
    <row r="9" spans="2:9" ht="16.5" customHeight="1">
      <c r="B9" s="191" t="s">
        <v>3</v>
      </c>
      <c r="C9" s="132">
        <v>177</v>
      </c>
      <c r="D9" s="127">
        <v>732999528</v>
      </c>
      <c r="E9" s="132">
        <v>0</v>
      </c>
      <c r="F9" s="127">
        <v>0</v>
      </c>
      <c r="G9" s="132">
        <v>177</v>
      </c>
      <c r="H9" s="127">
        <v>732999528</v>
      </c>
    </row>
    <row r="10" spans="2:9" ht="16.5" customHeight="1">
      <c r="B10" s="190" t="s">
        <v>4</v>
      </c>
      <c r="C10" s="133">
        <v>11</v>
      </c>
      <c r="D10" s="128">
        <v>482500691</v>
      </c>
      <c r="E10" s="133">
        <v>0</v>
      </c>
      <c r="F10" s="128">
        <v>0</v>
      </c>
      <c r="G10" s="133">
        <v>11</v>
      </c>
      <c r="H10" s="145">
        <v>482500691</v>
      </c>
    </row>
    <row r="11" spans="2:9" ht="16.5" customHeight="1">
      <c r="B11" s="191" t="s">
        <v>9</v>
      </c>
      <c r="C11" s="132">
        <v>20</v>
      </c>
      <c r="D11" s="127">
        <v>212319936</v>
      </c>
      <c r="E11" s="132">
        <v>0</v>
      </c>
      <c r="F11" s="127">
        <v>0</v>
      </c>
      <c r="G11" s="132">
        <v>20</v>
      </c>
      <c r="H11" s="127">
        <v>212319936</v>
      </c>
    </row>
    <row r="12" spans="2:9" ht="16.5" customHeight="1">
      <c r="B12" s="192" t="s">
        <v>5</v>
      </c>
      <c r="C12" s="131">
        <v>6</v>
      </c>
      <c r="D12" s="126">
        <v>52768600</v>
      </c>
      <c r="E12" s="131">
        <v>5</v>
      </c>
      <c r="F12" s="126">
        <v>7058048</v>
      </c>
      <c r="G12" s="131">
        <v>11</v>
      </c>
      <c r="H12" s="126">
        <v>59826648</v>
      </c>
    </row>
    <row r="13" spans="2:9" ht="16.5" customHeight="1">
      <c r="B13" s="191" t="s">
        <v>6</v>
      </c>
      <c r="C13" s="132">
        <v>30</v>
      </c>
      <c r="D13" s="127">
        <v>25252582</v>
      </c>
      <c r="E13" s="132">
        <v>0</v>
      </c>
      <c r="F13" s="127">
        <v>0</v>
      </c>
      <c r="G13" s="132">
        <v>30</v>
      </c>
      <c r="H13" s="127">
        <v>25252582</v>
      </c>
    </row>
    <row r="14" spans="2:9" ht="16.5" customHeight="1">
      <c r="B14" s="192" t="s">
        <v>7</v>
      </c>
      <c r="C14" s="131">
        <v>48</v>
      </c>
      <c r="D14" s="126">
        <v>53224340</v>
      </c>
      <c r="E14" s="131">
        <v>3</v>
      </c>
      <c r="F14" s="126">
        <v>1063951</v>
      </c>
      <c r="G14" s="131">
        <v>51</v>
      </c>
      <c r="H14" s="126">
        <v>54288291</v>
      </c>
    </row>
    <row r="15" spans="2:9" ht="16.5" customHeight="1">
      <c r="B15" s="191" t="s">
        <v>8</v>
      </c>
      <c r="C15" s="132">
        <v>5</v>
      </c>
      <c r="D15" s="127">
        <v>5150750</v>
      </c>
      <c r="E15" s="132">
        <v>1</v>
      </c>
      <c r="F15" s="127">
        <v>524121</v>
      </c>
      <c r="G15" s="132">
        <v>6</v>
      </c>
      <c r="H15" s="127">
        <v>5674871</v>
      </c>
    </row>
    <row r="16" spans="2:9" ht="16.5" customHeight="1" thickBot="1">
      <c r="B16" s="192" t="s">
        <v>10</v>
      </c>
      <c r="C16" s="131">
        <v>66</v>
      </c>
      <c r="D16" s="126">
        <v>39629762</v>
      </c>
      <c r="E16" s="131">
        <v>0</v>
      </c>
      <c r="F16" s="126">
        <v>0</v>
      </c>
      <c r="G16" s="131">
        <v>66</v>
      </c>
      <c r="H16" s="126">
        <v>39629762</v>
      </c>
    </row>
    <row r="17" spans="2:8" ht="16.5" customHeight="1" thickBot="1">
      <c r="B17" s="205" t="s">
        <v>11</v>
      </c>
      <c r="C17" s="146">
        <v>354</v>
      </c>
      <c r="D17" s="147">
        <v>747644965</v>
      </c>
      <c r="E17" s="146">
        <v>36</v>
      </c>
      <c r="F17" s="147">
        <v>24950507</v>
      </c>
      <c r="G17" s="146">
        <v>390</v>
      </c>
      <c r="H17" s="141">
        <v>772595472</v>
      </c>
    </row>
    <row r="18" spans="2:8" ht="16.5" customHeight="1" thickTop="1" thickBot="1">
      <c r="B18" s="187" t="s">
        <v>0</v>
      </c>
      <c r="C18" s="136">
        <f>SUM(C6:C17)</f>
        <v>876</v>
      </c>
      <c r="D18" s="137">
        <f>SUM(D6:D17)</f>
        <v>3306419756</v>
      </c>
      <c r="E18" s="136">
        <f>SUM(E6:E17)</f>
        <v>53</v>
      </c>
      <c r="F18" s="137">
        <f>SUM(F6:F17)</f>
        <v>53699265</v>
      </c>
      <c r="G18" s="137">
        <f>C18+E18</f>
        <v>929</v>
      </c>
      <c r="H18" s="320">
        <f>D18+F18</f>
        <v>3360119021</v>
      </c>
    </row>
    <row r="19" spans="2:8" ht="21.95" customHeight="1" thickTop="1">
      <c r="B19" s="206"/>
      <c r="C19" s="112"/>
      <c r="D19" s="112"/>
      <c r="E19" s="112"/>
      <c r="F19" s="112"/>
      <c r="G19" s="112"/>
      <c r="H19" s="112"/>
    </row>
    <row r="22" spans="2:8" ht="21.95" customHeight="1">
      <c r="D22" s="96"/>
    </row>
  </sheetData>
  <mergeCells count="5">
    <mergeCell ref="B4:B5"/>
    <mergeCell ref="G4:H4"/>
    <mergeCell ref="B2:G2"/>
    <mergeCell ref="E4:F4"/>
    <mergeCell ref="C4:D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29"/>
  <sheetViews>
    <sheetView rightToLeft="1" view="pageBreakPreview" topLeftCell="A3" zoomScale="70" zoomScaleSheetLayoutView="70" workbookViewId="0">
      <selection activeCell="Q16" sqref="Q16"/>
    </sheetView>
  </sheetViews>
  <sheetFormatPr defaultRowHeight="21.95" customHeight="1"/>
  <cols>
    <col min="1" max="1" width="36.42578125" style="188" bestFit="1" customWidth="1"/>
    <col min="2" max="2" width="7.85546875" bestFit="1" customWidth="1"/>
    <col min="3" max="3" width="21.85546875" bestFit="1" customWidth="1"/>
    <col min="4" max="4" width="7.85546875" bestFit="1" customWidth="1"/>
    <col min="5" max="5" width="19.28515625" customWidth="1"/>
    <col min="6" max="6" width="5" hidden="1" customWidth="1"/>
    <col min="7" max="7" width="5.140625" hidden="1" customWidth="1"/>
    <col min="8" max="8" width="10.140625" hidden="1" customWidth="1"/>
    <col min="9" max="9" width="4.28515625" hidden="1" customWidth="1"/>
    <col min="10" max="10" width="7.85546875" bestFit="1" customWidth="1"/>
    <col min="11" max="11" width="22.140625" bestFit="1" customWidth="1"/>
  </cols>
  <sheetData>
    <row r="1" spans="1:11" ht="27.75" customHeight="1"/>
    <row r="2" spans="1:11" ht="21.95" customHeight="1" thickBot="1">
      <c r="A2" s="374" t="s">
        <v>163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</row>
    <row r="3" spans="1:11" ht="21.95" customHeight="1" thickTop="1" thickBot="1">
      <c r="A3" s="399" t="s">
        <v>103</v>
      </c>
      <c r="B3" s="399"/>
      <c r="C3" s="142"/>
      <c r="D3" s="142"/>
      <c r="E3" s="142"/>
      <c r="F3" s="142"/>
      <c r="G3" s="218"/>
      <c r="H3" s="142"/>
      <c r="I3" s="142"/>
      <c r="J3" s="400" t="s">
        <v>113</v>
      </c>
      <c r="K3" s="400"/>
    </row>
    <row r="4" spans="1:11" ht="21.95" customHeight="1" thickTop="1">
      <c r="A4" s="384" t="s">
        <v>18</v>
      </c>
      <c r="B4" s="372" t="s">
        <v>69</v>
      </c>
      <c r="C4" s="372"/>
      <c r="D4" s="372" t="s">
        <v>70</v>
      </c>
      <c r="E4" s="372"/>
      <c r="F4" s="219"/>
      <c r="G4" s="143"/>
      <c r="H4" s="143"/>
      <c r="I4" s="143"/>
      <c r="J4" s="372" t="s">
        <v>0</v>
      </c>
      <c r="K4" s="372"/>
    </row>
    <row r="5" spans="1:11" ht="21.95" customHeight="1" thickBot="1">
      <c r="A5" s="385"/>
      <c r="B5" s="69" t="s">
        <v>13</v>
      </c>
      <c r="C5" s="69" t="s">
        <v>14</v>
      </c>
      <c r="D5" s="69" t="s">
        <v>13</v>
      </c>
      <c r="E5" s="69" t="s">
        <v>14</v>
      </c>
      <c r="F5" s="143"/>
      <c r="G5" s="143"/>
      <c r="H5" s="143"/>
      <c r="I5" s="143"/>
      <c r="J5" s="69" t="s">
        <v>13</v>
      </c>
      <c r="K5" s="69" t="s">
        <v>14</v>
      </c>
    </row>
    <row r="6" spans="1:11" ht="15" customHeight="1">
      <c r="A6" s="335" t="s">
        <v>80</v>
      </c>
      <c r="B6" s="235">
        <v>1</v>
      </c>
      <c r="C6" s="235">
        <v>298730</v>
      </c>
      <c r="D6" s="235">
        <v>0</v>
      </c>
      <c r="E6" s="235">
        <v>0</v>
      </c>
      <c r="F6" s="235"/>
      <c r="G6" s="298"/>
      <c r="H6" s="235"/>
      <c r="I6" s="235"/>
      <c r="J6" s="235">
        <v>1</v>
      </c>
      <c r="K6" s="235">
        <v>298730</v>
      </c>
    </row>
    <row r="7" spans="1:11" ht="15" customHeight="1">
      <c r="A7" s="336" t="s">
        <v>36</v>
      </c>
      <c r="B7" s="73">
        <v>2</v>
      </c>
      <c r="C7" s="73">
        <v>14738300</v>
      </c>
      <c r="D7" s="73">
        <v>0</v>
      </c>
      <c r="E7" s="73">
        <v>0</v>
      </c>
      <c r="F7" s="73"/>
      <c r="G7" s="113"/>
      <c r="H7" s="73"/>
      <c r="I7" s="73"/>
      <c r="J7" s="73">
        <v>2</v>
      </c>
      <c r="K7" s="73">
        <v>14738300</v>
      </c>
    </row>
    <row r="8" spans="1:11" ht="15" customHeight="1">
      <c r="A8" s="337" t="s">
        <v>22</v>
      </c>
      <c r="B8" s="236">
        <v>28</v>
      </c>
      <c r="C8" s="236">
        <v>20860854</v>
      </c>
      <c r="D8" s="236">
        <v>17</v>
      </c>
      <c r="E8" s="236">
        <v>4927381</v>
      </c>
      <c r="F8" s="236"/>
      <c r="G8" s="338"/>
      <c r="H8" s="236"/>
      <c r="I8" s="236"/>
      <c r="J8" s="236">
        <v>45</v>
      </c>
      <c r="K8" s="236">
        <v>25788235</v>
      </c>
    </row>
    <row r="9" spans="1:11" ht="15" customHeight="1">
      <c r="A9" s="336" t="s">
        <v>23</v>
      </c>
      <c r="B9" s="73">
        <v>19</v>
      </c>
      <c r="C9" s="73">
        <v>16231698</v>
      </c>
      <c r="D9" s="73">
        <v>1</v>
      </c>
      <c r="E9" s="73">
        <v>249386</v>
      </c>
      <c r="F9" s="73"/>
      <c r="G9" s="113"/>
      <c r="H9" s="73"/>
      <c r="I9" s="73"/>
      <c r="J9" s="73">
        <v>20</v>
      </c>
      <c r="K9" s="73">
        <v>16481084</v>
      </c>
    </row>
    <row r="10" spans="1:11" ht="15" customHeight="1">
      <c r="A10" s="337" t="s">
        <v>24</v>
      </c>
      <c r="B10" s="236">
        <v>20</v>
      </c>
      <c r="C10" s="236">
        <v>41369142</v>
      </c>
      <c r="D10" s="236">
        <v>1</v>
      </c>
      <c r="E10" s="236">
        <v>8273700</v>
      </c>
      <c r="F10" s="236"/>
      <c r="G10" s="338"/>
      <c r="H10" s="236"/>
      <c r="I10" s="236"/>
      <c r="J10" s="236">
        <v>21</v>
      </c>
      <c r="K10" s="236">
        <v>49642842</v>
      </c>
    </row>
    <row r="11" spans="1:11" ht="15" customHeight="1">
      <c r="A11" s="336" t="s">
        <v>25</v>
      </c>
      <c r="B11" s="73">
        <v>4</v>
      </c>
      <c r="C11" s="73">
        <v>2876245</v>
      </c>
      <c r="D11" s="73">
        <v>0</v>
      </c>
      <c r="E11" s="73">
        <v>0</v>
      </c>
      <c r="F11" s="73"/>
      <c r="G11" s="113"/>
      <c r="H11" s="73"/>
      <c r="I11" s="73"/>
      <c r="J11" s="73">
        <v>4</v>
      </c>
      <c r="K11" s="73">
        <v>2876245</v>
      </c>
    </row>
    <row r="12" spans="1:11" ht="15" customHeight="1">
      <c r="A12" s="335" t="s">
        <v>26</v>
      </c>
      <c r="B12" s="235">
        <v>1</v>
      </c>
      <c r="C12" s="235">
        <v>449760</v>
      </c>
      <c r="D12" s="235">
        <v>0</v>
      </c>
      <c r="E12" s="235">
        <v>0</v>
      </c>
      <c r="F12" s="235"/>
      <c r="G12" s="298"/>
      <c r="H12" s="235"/>
      <c r="I12" s="235"/>
      <c r="J12" s="235">
        <v>1</v>
      </c>
      <c r="K12" s="235">
        <v>449760</v>
      </c>
    </row>
    <row r="13" spans="1:11" ht="15" customHeight="1">
      <c r="A13" s="336" t="s">
        <v>43</v>
      </c>
      <c r="B13" s="73">
        <v>62</v>
      </c>
      <c r="C13" s="73">
        <v>760298438</v>
      </c>
      <c r="D13" s="73">
        <v>4</v>
      </c>
      <c r="E13" s="73">
        <v>2764417</v>
      </c>
      <c r="F13" s="73"/>
      <c r="G13" s="113"/>
      <c r="H13" s="73"/>
      <c r="I13" s="73"/>
      <c r="J13" s="73">
        <v>66</v>
      </c>
      <c r="K13" s="73">
        <v>763062855</v>
      </c>
    </row>
    <row r="14" spans="1:11" ht="15" customHeight="1">
      <c r="A14" s="335" t="s">
        <v>51</v>
      </c>
      <c r="B14" s="235">
        <v>1</v>
      </c>
      <c r="C14" s="235">
        <v>1217969</v>
      </c>
      <c r="D14" s="235">
        <v>0</v>
      </c>
      <c r="E14" s="235">
        <v>0</v>
      </c>
      <c r="F14" s="235"/>
      <c r="G14" s="298"/>
      <c r="H14" s="235"/>
      <c r="I14" s="235"/>
      <c r="J14" s="235">
        <v>1</v>
      </c>
      <c r="K14" s="235">
        <v>1217969</v>
      </c>
    </row>
    <row r="15" spans="1:11" ht="15" customHeight="1">
      <c r="A15" s="336" t="s">
        <v>53</v>
      </c>
      <c r="B15" s="73">
        <v>1</v>
      </c>
      <c r="C15" s="73">
        <v>86967</v>
      </c>
      <c r="D15" s="73">
        <v>0</v>
      </c>
      <c r="E15" s="73">
        <v>0</v>
      </c>
      <c r="F15" s="73"/>
      <c r="G15" s="113"/>
      <c r="H15" s="73"/>
      <c r="I15" s="73"/>
      <c r="J15" s="73">
        <v>1</v>
      </c>
      <c r="K15" s="73">
        <v>86967</v>
      </c>
    </row>
    <row r="16" spans="1:11" ht="15" customHeight="1">
      <c r="A16" s="335" t="s">
        <v>29</v>
      </c>
      <c r="B16" s="235">
        <v>4</v>
      </c>
      <c r="C16" s="235">
        <v>9804279</v>
      </c>
      <c r="D16" s="235">
        <v>1</v>
      </c>
      <c r="E16" s="235">
        <v>447200</v>
      </c>
      <c r="F16" s="235"/>
      <c r="G16" s="298"/>
      <c r="H16" s="235"/>
      <c r="I16" s="235"/>
      <c r="J16" s="235">
        <v>5</v>
      </c>
      <c r="K16" s="235">
        <v>10251479</v>
      </c>
    </row>
    <row r="17" spans="1:11" ht="15" customHeight="1">
      <c r="A17" s="336" t="s">
        <v>30</v>
      </c>
      <c r="B17" s="73">
        <v>4</v>
      </c>
      <c r="C17" s="73">
        <v>3599498</v>
      </c>
      <c r="D17" s="73">
        <v>1</v>
      </c>
      <c r="E17" s="73">
        <v>682255</v>
      </c>
      <c r="F17" s="73"/>
      <c r="G17" s="113"/>
      <c r="H17" s="73"/>
      <c r="I17" s="73"/>
      <c r="J17" s="73">
        <v>5</v>
      </c>
      <c r="K17" s="73">
        <v>4281753</v>
      </c>
    </row>
    <row r="18" spans="1:11" ht="15" customHeight="1">
      <c r="A18" s="335" t="s">
        <v>31</v>
      </c>
      <c r="B18" s="235">
        <v>2</v>
      </c>
      <c r="C18" s="235">
        <v>483599</v>
      </c>
      <c r="D18" s="235">
        <v>0</v>
      </c>
      <c r="E18" s="235">
        <v>0</v>
      </c>
      <c r="F18" s="235"/>
      <c r="G18" s="298"/>
      <c r="H18" s="235"/>
      <c r="I18" s="235"/>
      <c r="J18" s="235">
        <v>2</v>
      </c>
      <c r="K18" s="235">
        <v>483599</v>
      </c>
    </row>
    <row r="19" spans="1:11" ht="15" customHeight="1">
      <c r="A19" s="339" t="s">
        <v>32</v>
      </c>
      <c r="B19" s="340">
        <v>9</v>
      </c>
      <c r="C19" s="340">
        <v>10936108</v>
      </c>
      <c r="D19" s="340">
        <v>0</v>
      </c>
      <c r="E19" s="340">
        <v>0</v>
      </c>
      <c r="F19" s="340"/>
      <c r="G19" s="340"/>
      <c r="H19" s="340"/>
      <c r="I19" s="340"/>
      <c r="J19" s="340">
        <v>9</v>
      </c>
      <c r="K19" s="340">
        <v>10936108</v>
      </c>
    </row>
    <row r="20" spans="1:11" ht="15" customHeight="1">
      <c r="A20" s="335" t="s">
        <v>33</v>
      </c>
      <c r="B20" s="235">
        <v>5</v>
      </c>
      <c r="C20" s="235">
        <v>4646461</v>
      </c>
      <c r="D20" s="235">
        <v>0</v>
      </c>
      <c r="E20" s="235">
        <v>0</v>
      </c>
      <c r="F20" s="235"/>
      <c r="G20" s="298"/>
      <c r="H20" s="235"/>
      <c r="I20" s="235"/>
      <c r="J20" s="235">
        <v>5</v>
      </c>
      <c r="K20" s="235">
        <v>4646461</v>
      </c>
    </row>
    <row r="21" spans="1:11" ht="15" customHeight="1">
      <c r="A21" s="336" t="s">
        <v>34</v>
      </c>
      <c r="B21" s="73">
        <v>4</v>
      </c>
      <c r="C21" s="73">
        <v>2373171</v>
      </c>
      <c r="D21" s="73">
        <v>0</v>
      </c>
      <c r="E21" s="73">
        <v>0</v>
      </c>
      <c r="F21" s="73"/>
      <c r="G21" s="113"/>
      <c r="H21" s="73"/>
      <c r="I21" s="73"/>
      <c r="J21" s="73">
        <v>4</v>
      </c>
      <c r="K21" s="73">
        <v>2373171</v>
      </c>
    </row>
    <row r="22" spans="1:11" ht="15" customHeight="1">
      <c r="A22" s="337" t="s">
        <v>104</v>
      </c>
      <c r="B22" s="236">
        <v>663</v>
      </c>
      <c r="C22" s="236">
        <v>2016674699</v>
      </c>
      <c r="D22" s="236">
        <v>28</v>
      </c>
      <c r="E22" s="236">
        <v>26354926</v>
      </c>
      <c r="F22" s="236"/>
      <c r="G22" s="338"/>
      <c r="H22" s="236"/>
      <c r="I22" s="236"/>
      <c r="J22" s="236">
        <v>691</v>
      </c>
      <c r="K22" s="236">
        <v>2053029625</v>
      </c>
    </row>
    <row r="23" spans="1:11" ht="15" customHeight="1">
      <c r="A23" s="336" t="s">
        <v>35</v>
      </c>
      <c r="B23" s="73">
        <v>15</v>
      </c>
      <c r="C23" s="73">
        <v>255256196</v>
      </c>
      <c r="D23" s="73">
        <v>0</v>
      </c>
      <c r="E23" s="73">
        <v>0</v>
      </c>
      <c r="F23" s="73"/>
      <c r="G23" s="113"/>
      <c r="H23" s="73"/>
      <c r="I23" s="73"/>
      <c r="J23" s="73">
        <v>15</v>
      </c>
      <c r="K23" s="73">
        <v>255256196</v>
      </c>
    </row>
    <row r="24" spans="1:11" ht="15" customHeight="1">
      <c r="A24" s="337" t="s">
        <v>42</v>
      </c>
      <c r="B24" s="236">
        <v>5</v>
      </c>
      <c r="C24" s="236">
        <v>116174471</v>
      </c>
      <c r="D24" s="236">
        <v>0</v>
      </c>
      <c r="E24" s="236">
        <v>0</v>
      </c>
      <c r="F24" s="236"/>
      <c r="G24" s="338"/>
      <c r="H24" s="236"/>
      <c r="I24" s="236"/>
      <c r="J24" s="236">
        <v>5</v>
      </c>
      <c r="K24" s="236">
        <v>116174471</v>
      </c>
    </row>
    <row r="25" spans="1:11" ht="15" customHeight="1">
      <c r="A25" s="336" t="s">
        <v>37</v>
      </c>
      <c r="B25" s="73">
        <v>7</v>
      </c>
      <c r="C25" s="73">
        <v>15609969</v>
      </c>
      <c r="D25" s="73">
        <v>0</v>
      </c>
      <c r="E25" s="73">
        <v>0</v>
      </c>
      <c r="F25" s="73"/>
      <c r="G25" s="113"/>
      <c r="H25" s="73"/>
      <c r="I25" s="73"/>
      <c r="J25" s="73">
        <v>7</v>
      </c>
      <c r="K25" s="73">
        <v>15609969</v>
      </c>
    </row>
    <row r="26" spans="1:11" ht="15" customHeight="1">
      <c r="A26" s="335" t="s">
        <v>56</v>
      </c>
      <c r="B26" s="235">
        <v>17</v>
      </c>
      <c r="C26" s="235">
        <v>11990559</v>
      </c>
      <c r="D26" s="235">
        <v>0</v>
      </c>
      <c r="E26" s="235">
        <v>0</v>
      </c>
      <c r="F26" s="235"/>
      <c r="G26" s="298"/>
      <c r="H26" s="235"/>
      <c r="I26" s="235"/>
      <c r="J26" s="235">
        <v>17</v>
      </c>
      <c r="K26" s="235">
        <v>11990559</v>
      </c>
    </row>
    <row r="27" spans="1:11" ht="15" customHeight="1" thickBot="1">
      <c r="A27" s="336" t="s">
        <v>81</v>
      </c>
      <c r="B27" s="73">
        <v>2</v>
      </c>
      <c r="C27" s="73">
        <v>442643</v>
      </c>
      <c r="D27" s="73">
        <v>0</v>
      </c>
      <c r="E27" s="73">
        <v>0</v>
      </c>
      <c r="F27" s="73"/>
      <c r="G27" s="113"/>
      <c r="H27" s="73"/>
      <c r="I27" s="73"/>
      <c r="J27" s="73">
        <v>2</v>
      </c>
      <c r="K27" s="73">
        <v>442643</v>
      </c>
    </row>
    <row r="28" spans="1:11" ht="24" customHeight="1" thickBot="1">
      <c r="A28" s="327" t="s">
        <v>0</v>
      </c>
      <c r="B28" s="320">
        <f>SUM(B6:B27)</f>
        <v>876</v>
      </c>
      <c r="C28" s="320">
        <f>SUM(C6:C27)</f>
        <v>3306419756</v>
      </c>
      <c r="D28" s="320">
        <f>SUM(D6:D27)</f>
        <v>53</v>
      </c>
      <c r="E28" s="320">
        <f>SUM(E6:E27)</f>
        <v>43699265</v>
      </c>
      <c r="F28" s="320"/>
      <c r="G28" s="320"/>
      <c r="H28" s="320"/>
      <c r="I28" s="320"/>
      <c r="J28" s="320">
        <f>B28+D28</f>
        <v>929</v>
      </c>
      <c r="K28" s="320">
        <f>C28+E28</f>
        <v>3350119021</v>
      </c>
    </row>
    <row r="29" spans="1:11" ht="21.95" customHeight="1" thickTop="1">
      <c r="A29" s="398"/>
      <c r="B29" s="398"/>
      <c r="C29" s="398"/>
    </row>
  </sheetData>
  <mergeCells count="9">
    <mergeCell ref="A29:C29"/>
    <mergeCell ref="A3:B3"/>
    <mergeCell ref="J3:K3"/>
    <mergeCell ref="A2:F2"/>
    <mergeCell ref="G2:K2"/>
    <mergeCell ref="B4:C4"/>
    <mergeCell ref="D4:E4"/>
    <mergeCell ref="J4:K4"/>
    <mergeCell ref="A4:A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B2:F16"/>
  <sheetViews>
    <sheetView rightToLeft="1" view="pageBreakPreview" zoomScaleSheetLayoutView="100" workbookViewId="0">
      <selection activeCell="L4" sqref="L4"/>
    </sheetView>
  </sheetViews>
  <sheetFormatPr defaultRowHeight="21.95" customHeight="1"/>
  <cols>
    <col min="1" max="1" width="2.28515625" style="74" customWidth="1"/>
    <col min="2" max="2" width="27.85546875" style="193" bestFit="1" customWidth="1"/>
    <col min="3" max="3" width="7.85546875" style="74" bestFit="1" customWidth="1"/>
    <col min="4" max="4" width="17.28515625" style="74" bestFit="1" customWidth="1"/>
    <col min="5" max="5" width="7.85546875" style="74" bestFit="1" customWidth="1"/>
    <col min="6" max="6" width="17.28515625" style="74" bestFit="1" customWidth="1"/>
    <col min="7" max="7" width="10.5703125" style="74" customWidth="1"/>
    <col min="8" max="16384" width="9.140625" style="74"/>
  </cols>
  <sheetData>
    <row r="2" spans="2:6" ht="21" customHeight="1"/>
    <row r="3" spans="2:6" ht="21.75" hidden="1" customHeight="1"/>
    <row r="4" spans="2:6" ht="21.95" customHeight="1">
      <c r="B4" s="374" t="s">
        <v>120</v>
      </c>
      <c r="C4" s="374"/>
      <c r="D4" s="374"/>
      <c r="E4" s="374"/>
      <c r="F4" s="374"/>
    </row>
    <row r="5" spans="2:6" ht="21.95" customHeight="1" thickBot="1">
      <c r="B5" s="207" t="s">
        <v>154</v>
      </c>
      <c r="C5" s="60"/>
      <c r="D5" s="60"/>
      <c r="E5" s="379" t="s">
        <v>77</v>
      </c>
      <c r="F5" s="379"/>
    </row>
    <row r="6" spans="2:6" ht="21.95" customHeight="1" thickTop="1">
      <c r="B6" s="384" t="s">
        <v>18</v>
      </c>
      <c r="C6" s="372" t="s">
        <v>69</v>
      </c>
      <c r="D6" s="372"/>
      <c r="E6" s="372" t="s">
        <v>0</v>
      </c>
      <c r="F6" s="372"/>
    </row>
    <row r="7" spans="2:6" ht="21.95" customHeight="1" thickBot="1">
      <c r="B7" s="385"/>
      <c r="C7" s="69" t="s">
        <v>13</v>
      </c>
      <c r="D7" s="69" t="s">
        <v>14</v>
      </c>
      <c r="E7" s="69" t="s">
        <v>13</v>
      </c>
      <c r="F7" s="69" t="s">
        <v>14</v>
      </c>
    </row>
    <row r="8" spans="2:6" ht="16.5" customHeight="1">
      <c r="B8" s="215" t="s">
        <v>22</v>
      </c>
      <c r="C8" s="349">
        <v>3</v>
      </c>
      <c r="D8" s="350">
        <v>465229</v>
      </c>
      <c r="E8" s="349">
        <v>3</v>
      </c>
      <c r="F8" s="350">
        <v>465229</v>
      </c>
    </row>
    <row r="9" spans="2:6" ht="16.5" customHeight="1">
      <c r="B9" s="254" t="s">
        <v>24</v>
      </c>
      <c r="C9" s="333">
        <v>1</v>
      </c>
      <c r="D9" s="324">
        <v>735779</v>
      </c>
      <c r="E9" s="333">
        <v>1</v>
      </c>
      <c r="F9" s="324">
        <v>735779</v>
      </c>
    </row>
    <row r="10" spans="2:6" ht="16.5" customHeight="1">
      <c r="B10" s="358" t="s">
        <v>43</v>
      </c>
      <c r="C10" s="359">
        <v>9</v>
      </c>
      <c r="D10" s="360">
        <v>8224596</v>
      </c>
      <c r="E10" s="359">
        <v>9</v>
      </c>
      <c r="F10" s="360">
        <v>8224596</v>
      </c>
    </row>
    <row r="11" spans="2:6" ht="16.5" customHeight="1" thickBot="1">
      <c r="B11" s="361" t="s">
        <v>39</v>
      </c>
      <c r="C11" s="362">
        <v>3</v>
      </c>
      <c r="D11" s="363">
        <v>1162765</v>
      </c>
      <c r="E11" s="362">
        <v>3</v>
      </c>
      <c r="F11" s="363">
        <v>1162765</v>
      </c>
    </row>
    <row r="12" spans="2:6" ht="16.5" customHeight="1" thickBot="1">
      <c r="B12" s="318" t="s">
        <v>0</v>
      </c>
      <c r="C12" s="319">
        <f t="shared" ref="C12:F12" si="0">SUM(C8:C11)</f>
        <v>16</v>
      </c>
      <c r="D12" s="320">
        <f t="shared" si="0"/>
        <v>10588369</v>
      </c>
      <c r="E12" s="319">
        <f t="shared" si="0"/>
        <v>16</v>
      </c>
      <c r="F12" s="320">
        <f t="shared" si="0"/>
        <v>10588369</v>
      </c>
    </row>
    <row r="13" spans="2:6" ht="21.95" customHeight="1" thickTop="1">
      <c r="B13" s="206"/>
      <c r="C13" s="112"/>
      <c r="D13" s="112"/>
      <c r="E13" s="112"/>
      <c r="F13" s="112"/>
    </row>
    <row r="14" spans="2:6" ht="21.95" customHeight="1">
      <c r="B14" s="206"/>
      <c r="C14" s="112"/>
      <c r="D14" s="112"/>
      <c r="E14" s="112"/>
      <c r="F14" s="112"/>
    </row>
    <row r="15" spans="2:6" ht="21.95" customHeight="1">
      <c r="B15" s="206"/>
      <c r="C15" s="112"/>
      <c r="D15" s="112"/>
      <c r="E15" s="112"/>
      <c r="F15" s="112"/>
    </row>
    <row r="16" spans="2:6" ht="21.95" customHeight="1">
      <c r="B16" s="206"/>
      <c r="C16" s="112"/>
      <c r="D16" s="112"/>
      <c r="E16" s="112"/>
      <c r="F16" s="112"/>
    </row>
  </sheetData>
  <mergeCells count="5">
    <mergeCell ref="B4:F4"/>
    <mergeCell ref="E5:F5"/>
    <mergeCell ref="B6:B7"/>
    <mergeCell ref="C6:D6"/>
    <mergeCell ref="E6:F6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B3:I18"/>
  <sheetViews>
    <sheetView rightToLeft="1" view="pageBreakPreview" topLeftCell="A2" zoomScale="90" zoomScaleSheetLayoutView="90" workbookViewId="0">
      <selection activeCell="Q5" sqref="Q5"/>
    </sheetView>
  </sheetViews>
  <sheetFormatPr defaultRowHeight="21.95" customHeight="1"/>
  <cols>
    <col min="1" max="1" width="2.5703125" style="74" customWidth="1"/>
    <col min="2" max="2" width="28.7109375" style="193" bestFit="1" customWidth="1"/>
    <col min="3" max="3" width="7.85546875" style="74" bestFit="1" customWidth="1"/>
    <col min="4" max="4" width="15.5703125" style="74" bestFit="1" customWidth="1"/>
    <col min="5" max="5" width="7.85546875" style="74" bestFit="1" customWidth="1"/>
    <col min="6" max="6" width="15.5703125" style="74" bestFit="1" customWidth="1"/>
    <col min="7" max="7" width="7.85546875" style="74" customWidth="1"/>
    <col min="8" max="8" width="17.28515625" style="74" bestFit="1" customWidth="1"/>
    <col min="9" max="9" width="5.140625" style="74" customWidth="1"/>
    <col min="10" max="16384" width="9.140625" style="74"/>
  </cols>
  <sheetData>
    <row r="3" spans="2:9" ht="15.75" customHeight="1"/>
    <row r="4" spans="2:9" ht="21.95" customHeight="1">
      <c r="B4" s="374" t="s">
        <v>121</v>
      </c>
      <c r="C4" s="374"/>
      <c r="D4" s="374"/>
      <c r="E4" s="374"/>
      <c r="F4" s="374"/>
      <c r="G4" s="374"/>
      <c r="H4" s="374"/>
    </row>
    <row r="5" spans="2:9" ht="21.95" customHeight="1" thickBot="1">
      <c r="B5" s="401" t="s">
        <v>105</v>
      </c>
      <c r="C5" s="401"/>
      <c r="D5" s="138"/>
      <c r="E5" s="139"/>
      <c r="F5" s="139"/>
      <c r="G5" s="404" t="s">
        <v>77</v>
      </c>
      <c r="H5" s="404"/>
      <c r="I5" s="404"/>
    </row>
    <row r="6" spans="2:9" ht="21.95" customHeight="1" thickTop="1">
      <c r="B6" s="402" t="s">
        <v>18</v>
      </c>
      <c r="C6" s="372" t="s">
        <v>69</v>
      </c>
      <c r="D6" s="372"/>
      <c r="E6" s="372" t="s">
        <v>70</v>
      </c>
      <c r="F6" s="372"/>
      <c r="G6" s="372" t="s">
        <v>0</v>
      </c>
      <c r="H6" s="372"/>
      <c r="I6" s="140"/>
    </row>
    <row r="7" spans="2:9" ht="21.95" customHeight="1" thickBot="1">
      <c r="B7" s="403"/>
      <c r="C7" s="69" t="s">
        <v>13</v>
      </c>
      <c r="D7" s="69" t="s">
        <v>14</v>
      </c>
      <c r="E7" s="69" t="s">
        <v>13</v>
      </c>
      <c r="F7" s="69" t="s">
        <v>14</v>
      </c>
      <c r="G7" s="69" t="s">
        <v>13</v>
      </c>
      <c r="H7" s="69" t="s">
        <v>14</v>
      </c>
      <c r="I7" s="140"/>
    </row>
    <row r="8" spans="2:9" ht="16.5" customHeight="1">
      <c r="B8" s="341" t="s">
        <v>22</v>
      </c>
      <c r="C8" s="310">
        <v>2</v>
      </c>
      <c r="D8" s="310">
        <v>41985</v>
      </c>
      <c r="E8" s="310">
        <v>0</v>
      </c>
      <c r="F8" s="310">
        <v>0</v>
      </c>
      <c r="G8" s="310">
        <v>2</v>
      </c>
      <c r="H8" s="310">
        <v>41985</v>
      </c>
      <c r="I8" s="140"/>
    </row>
    <row r="9" spans="2:9" ht="16.5" customHeight="1">
      <c r="B9" s="336" t="s">
        <v>23</v>
      </c>
      <c r="C9" s="73">
        <v>1</v>
      </c>
      <c r="D9" s="73">
        <v>1597280</v>
      </c>
      <c r="E9" s="73">
        <v>0</v>
      </c>
      <c r="F9" s="73">
        <v>0</v>
      </c>
      <c r="G9" s="73">
        <v>1</v>
      </c>
      <c r="H9" s="73">
        <v>1597280</v>
      </c>
      <c r="I9" s="140"/>
    </row>
    <row r="10" spans="2:9" ht="16.5" customHeight="1">
      <c r="B10" s="337" t="s">
        <v>24</v>
      </c>
      <c r="C10" s="236">
        <v>2</v>
      </c>
      <c r="D10" s="236">
        <v>358590</v>
      </c>
      <c r="E10" s="236">
        <v>0</v>
      </c>
      <c r="F10" s="236">
        <v>0</v>
      </c>
      <c r="G10" s="236">
        <v>2</v>
      </c>
      <c r="H10" s="236">
        <v>358590</v>
      </c>
      <c r="I10" s="140"/>
    </row>
    <row r="11" spans="2:9" ht="16.5" customHeight="1">
      <c r="B11" s="336" t="s">
        <v>43</v>
      </c>
      <c r="C11" s="73">
        <v>2</v>
      </c>
      <c r="D11" s="73">
        <v>1850665</v>
      </c>
      <c r="E11" s="73">
        <v>0</v>
      </c>
      <c r="F11" s="73">
        <v>0</v>
      </c>
      <c r="G11" s="73">
        <v>2</v>
      </c>
      <c r="H11" s="73">
        <v>1850665</v>
      </c>
      <c r="I11" s="140"/>
    </row>
    <row r="12" spans="2:9" ht="16.5" customHeight="1">
      <c r="B12" s="337" t="s">
        <v>31</v>
      </c>
      <c r="C12" s="236">
        <v>1</v>
      </c>
      <c r="D12" s="236">
        <v>248239</v>
      </c>
      <c r="E12" s="236">
        <v>0</v>
      </c>
      <c r="F12" s="236">
        <v>0</v>
      </c>
      <c r="G12" s="236">
        <v>1</v>
      </c>
      <c r="H12" s="236">
        <v>248239</v>
      </c>
      <c r="I12" s="140"/>
    </row>
    <row r="13" spans="2:9" ht="16.5" customHeight="1">
      <c r="B13" s="336" t="s">
        <v>25</v>
      </c>
      <c r="C13" s="73">
        <v>1</v>
      </c>
      <c r="D13" s="73">
        <v>336358</v>
      </c>
      <c r="E13" s="73">
        <v>0</v>
      </c>
      <c r="F13" s="73">
        <v>0</v>
      </c>
      <c r="G13" s="73">
        <v>1</v>
      </c>
      <c r="H13" s="73">
        <v>336358</v>
      </c>
      <c r="I13" s="140"/>
    </row>
    <row r="14" spans="2:9" ht="16.5" customHeight="1">
      <c r="B14" s="337" t="s">
        <v>75</v>
      </c>
      <c r="C14" s="236">
        <v>18</v>
      </c>
      <c r="D14" s="236">
        <v>17170122</v>
      </c>
      <c r="E14" s="236">
        <v>2</v>
      </c>
      <c r="F14" s="236">
        <v>8735438</v>
      </c>
      <c r="G14" s="236">
        <v>20</v>
      </c>
      <c r="H14" s="236">
        <v>25905560</v>
      </c>
      <c r="I14" s="140"/>
    </row>
    <row r="15" spans="2:9" ht="16.5" customHeight="1">
      <c r="B15" s="336" t="s">
        <v>37</v>
      </c>
      <c r="C15" s="73">
        <v>1</v>
      </c>
      <c r="D15" s="73">
        <v>178110</v>
      </c>
      <c r="E15" s="73">
        <v>0</v>
      </c>
      <c r="F15" s="73">
        <v>0</v>
      </c>
      <c r="G15" s="73">
        <v>1</v>
      </c>
      <c r="H15" s="73">
        <v>178110</v>
      </c>
      <c r="I15" s="140"/>
    </row>
    <row r="16" spans="2:9" ht="16.5" customHeight="1" thickBot="1">
      <c r="B16" s="337" t="s">
        <v>56</v>
      </c>
      <c r="C16" s="236">
        <v>1</v>
      </c>
      <c r="D16" s="236">
        <v>568314</v>
      </c>
      <c r="E16" s="236">
        <v>0</v>
      </c>
      <c r="F16" s="236">
        <v>0</v>
      </c>
      <c r="G16" s="236">
        <v>1</v>
      </c>
      <c r="H16" s="236">
        <v>568314</v>
      </c>
      <c r="I16" s="140"/>
    </row>
    <row r="17" spans="2:9" ht="16.5" customHeight="1" thickBot="1">
      <c r="B17" s="196" t="s">
        <v>0</v>
      </c>
      <c r="C17" s="107">
        <f t="shared" ref="C17:H17" si="0">SUM(C8:C16)</f>
        <v>29</v>
      </c>
      <c r="D17" s="108">
        <f t="shared" si="0"/>
        <v>22349663</v>
      </c>
      <c r="E17" s="108">
        <f t="shared" si="0"/>
        <v>2</v>
      </c>
      <c r="F17" s="108">
        <f t="shared" si="0"/>
        <v>8735438</v>
      </c>
      <c r="G17" s="108">
        <f t="shared" si="0"/>
        <v>31</v>
      </c>
      <c r="H17" s="108">
        <f t="shared" si="0"/>
        <v>31085101</v>
      </c>
      <c r="I17" s="140"/>
    </row>
    <row r="18" spans="2:9" ht="21.95" customHeight="1" thickTop="1">
      <c r="B18" s="209"/>
      <c r="C18" s="140"/>
      <c r="D18" s="140"/>
      <c r="E18" s="140"/>
      <c r="F18" s="140"/>
      <c r="G18" s="140"/>
      <c r="H18" s="140"/>
      <c r="I18" s="140"/>
    </row>
  </sheetData>
  <mergeCells count="7">
    <mergeCell ref="B4:H4"/>
    <mergeCell ref="B5:C5"/>
    <mergeCell ref="B6:B7"/>
    <mergeCell ref="C6:D6"/>
    <mergeCell ref="E6:F6"/>
    <mergeCell ref="G6:H6"/>
    <mergeCell ref="G5:I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B1:I25"/>
  <sheetViews>
    <sheetView rightToLeft="1" view="pageBreakPreview" topLeftCell="A4" zoomScale="85" zoomScaleSheetLayoutView="85" workbookViewId="0">
      <selection activeCell="O10" sqref="O10"/>
    </sheetView>
  </sheetViews>
  <sheetFormatPr defaultRowHeight="21.95" customHeight="1"/>
  <cols>
    <col min="1" max="1" width="3.140625" style="74" customWidth="1"/>
    <col min="2" max="2" width="38.140625" style="193" bestFit="1" customWidth="1"/>
    <col min="3" max="3" width="7.85546875" style="74" bestFit="1" customWidth="1"/>
    <col min="4" max="4" width="19.5703125" style="74" bestFit="1" customWidth="1"/>
    <col min="5" max="5" width="7.85546875" style="74" bestFit="1" customWidth="1"/>
    <col min="6" max="6" width="16.140625" style="74" bestFit="1" customWidth="1"/>
    <col min="7" max="7" width="7.85546875" style="74" bestFit="1" customWidth="1"/>
    <col min="8" max="8" width="19" style="74" bestFit="1" customWidth="1"/>
    <col min="9" max="9" width="5.7109375" style="74" customWidth="1"/>
    <col min="10" max="16384" width="9.140625" style="74"/>
  </cols>
  <sheetData>
    <row r="1" spans="2:9" ht="48.75" customHeight="1"/>
    <row r="2" spans="2:9" ht="21.95" customHeight="1">
      <c r="B2" s="374" t="s">
        <v>122</v>
      </c>
      <c r="C2" s="374"/>
      <c r="D2" s="374"/>
      <c r="E2" s="374"/>
      <c r="F2" s="374"/>
      <c r="G2" s="374"/>
      <c r="H2" s="374"/>
    </row>
    <row r="3" spans="2:9" ht="21.95" customHeight="1">
      <c r="B3" s="220"/>
      <c r="C3" s="220"/>
      <c r="D3" s="220"/>
      <c r="E3" s="220"/>
      <c r="F3" s="220"/>
      <c r="G3" s="220"/>
      <c r="H3" s="220"/>
    </row>
    <row r="4" spans="2:9" ht="21.95" customHeight="1" thickBot="1">
      <c r="B4" s="383" t="s">
        <v>155</v>
      </c>
      <c r="C4" s="383"/>
      <c r="D4" s="111"/>
      <c r="E4" s="111"/>
      <c r="F4" s="111"/>
      <c r="G4" s="405" t="s">
        <v>77</v>
      </c>
      <c r="H4" s="405"/>
      <c r="I4" s="405"/>
    </row>
    <row r="5" spans="2:9" ht="21.95" customHeight="1" thickTop="1">
      <c r="B5" s="384" t="s">
        <v>12</v>
      </c>
      <c r="C5" s="372" t="s">
        <v>69</v>
      </c>
      <c r="D5" s="372"/>
      <c r="E5" s="372" t="s">
        <v>70</v>
      </c>
      <c r="F5" s="372"/>
      <c r="G5" s="372" t="s">
        <v>0</v>
      </c>
      <c r="H5" s="372"/>
      <c r="I5" s="112"/>
    </row>
    <row r="6" spans="2:9" ht="21.95" customHeight="1" thickBot="1">
      <c r="B6" s="385"/>
      <c r="C6" s="185" t="s">
        <v>13</v>
      </c>
      <c r="D6" s="185" t="s">
        <v>14</v>
      </c>
      <c r="E6" s="185" t="s">
        <v>13</v>
      </c>
      <c r="F6" s="185" t="s">
        <v>160</v>
      </c>
      <c r="G6" s="185" t="s">
        <v>13</v>
      </c>
      <c r="H6" s="185" t="s">
        <v>161</v>
      </c>
      <c r="I6" s="112"/>
    </row>
    <row r="7" spans="2:9" ht="18" customHeight="1">
      <c r="B7" s="308" t="s">
        <v>80</v>
      </c>
      <c r="C7" s="342">
        <v>1</v>
      </c>
      <c r="D7" s="323">
        <v>298730</v>
      </c>
      <c r="E7" s="342">
        <v>0</v>
      </c>
      <c r="F7" s="323">
        <v>0</v>
      </c>
      <c r="G7" s="342">
        <v>1</v>
      </c>
      <c r="H7" s="323">
        <v>298730</v>
      </c>
      <c r="I7" s="112"/>
    </row>
    <row r="8" spans="2:9" ht="18" customHeight="1">
      <c r="B8" s="254" t="s">
        <v>36</v>
      </c>
      <c r="C8" s="333">
        <v>1</v>
      </c>
      <c r="D8" s="324">
        <v>1647000</v>
      </c>
      <c r="E8" s="333">
        <v>0</v>
      </c>
      <c r="F8" s="324">
        <v>0</v>
      </c>
      <c r="G8" s="333">
        <v>1</v>
      </c>
      <c r="H8" s="324">
        <v>1647000</v>
      </c>
      <c r="I8" s="112"/>
    </row>
    <row r="9" spans="2:9" ht="18" customHeight="1">
      <c r="B9" s="252" t="s">
        <v>22</v>
      </c>
      <c r="C9" s="343">
        <v>6</v>
      </c>
      <c r="D9" s="325">
        <v>9630306</v>
      </c>
      <c r="E9" s="343">
        <v>0</v>
      </c>
      <c r="F9" s="325">
        <v>0</v>
      </c>
      <c r="G9" s="343">
        <v>6</v>
      </c>
      <c r="H9" s="325">
        <v>9630306</v>
      </c>
      <c r="I9" s="112"/>
    </row>
    <row r="10" spans="2:9" ht="18" customHeight="1">
      <c r="B10" s="254" t="s">
        <v>23</v>
      </c>
      <c r="C10" s="333">
        <v>3</v>
      </c>
      <c r="D10" s="324">
        <v>5039927</v>
      </c>
      <c r="E10" s="333">
        <v>0</v>
      </c>
      <c r="F10" s="324">
        <v>0</v>
      </c>
      <c r="G10" s="333">
        <v>3</v>
      </c>
      <c r="H10" s="324">
        <v>5039927</v>
      </c>
      <c r="I10" s="112"/>
    </row>
    <row r="11" spans="2:9" ht="18" customHeight="1">
      <c r="B11" s="252" t="s">
        <v>24</v>
      </c>
      <c r="C11" s="343">
        <v>13</v>
      </c>
      <c r="D11" s="325">
        <v>37597917</v>
      </c>
      <c r="E11" s="343">
        <v>1</v>
      </c>
      <c r="F11" s="325">
        <v>8273700</v>
      </c>
      <c r="G11" s="343">
        <v>14</v>
      </c>
      <c r="H11" s="325">
        <v>45871617</v>
      </c>
      <c r="I11" s="112"/>
    </row>
    <row r="12" spans="2:9" ht="18" customHeight="1">
      <c r="B12" s="254" t="s">
        <v>27</v>
      </c>
      <c r="C12" s="333">
        <v>1</v>
      </c>
      <c r="D12" s="324">
        <v>469417</v>
      </c>
      <c r="E12" s="333">
        <v>0</v>
      </c>
      <c r="F12" s="324">
        <v>0</v>
      </c>
      <c r="G12" s="333">
        <v>1</v>
      </c>
      <c r="H12" s="324">
        <v>469417</v>
      </c>
      <c r="I12" s="112"/>
    </row>
    <row r="13" spans="2:9" ht="18" customHeight="1">
      <c r="B13" s="252" t="s">
        <v>43</v>
      </c>
      <c r="C13" s="343">
        <v>2</v>
      </c>
      <c r="D13" s="325">
        <v>1452010</v>
      </c>
      <c r="E13" s="343">
        <v>3</v>
      </c>
      <c r="F13" s="325">
        <v>2350300</v>
      </c>
      <c r="G13" s="343">
        <v>5</v>
      </c>
      <c r="H13" s="325">
        <v>3802310</v>
      </c>
      <c r="I13" s="112"/>
    </row>
    <row r="14" spans="2:9" ht="18" customHeight="1">
      <c r="B14" s="254" t="s">
        <v>53</v>
      </c>
      <c r="C14" s="333">
        <v>1</v>
      </c>
      <c r="D14" s="324">
        <v>86967</v>
      </c>
      <c r="E14" s="333">
        <v>0</v>
      </c>
      <c r="F14" s="324">
        <v>0</v>
      </c>
      <c r="G14" s="333">
        <v>1</v>
      </c>
      <c r="H14" s="324">
        <v>86967</v>
      </c>
      <c r="I14" s="112"/>
    </row>
    <row r="15" spans="2:9" ht="18" customHeight="1">
      <c r="B15" s="252" t="s">
        <v>55</v>
      </c>
      <c r="C15" s="343">
        <v>1</v>
      </c>
      <c r="D15" s="325">
        <v>590300</v>
      </c>
      <c r="E15" s="343">
        <v>1</v>
      </c>
      <c r="F15" s="325">
        <v>447200</v>
      </c>
      <c r="G15" s="343">
        <v>2</v>
      </c>
      <c r="H15" s="325">
        <v>1037500</v>
      </c>
      <c r="I15" s="112"/>
    </row>
    <row r="16" spans="2:9" ht="18" customHeight="1">
      <c r="B16" s="254" t="s">
        <v>32</v>
      </c>
      <c r="C16" s="333">
        <v>5</v>
      </c>
      <c r="D16" s="324">
        <v>6655557</v>
      </c>
      <c r="E16" s="333">
        <v>0</v>
      </c>
      <c r="F16" s="324">
        <v>0</v>
      </c>
      <c r="G16" s="333">
        <v>5</v>
      </c>
      <c r="H16" s="324">
        <v>6655557</v>
      </c>
      <c r="I16" s="112"/>
    </row>
    <row r="17" spans="2:9" ht="18" customHeight="1">
      <c r="B17" s="252" t="s">
        <v>33</v>
      </c>
      <c r="C17" s="343">
        <v>5</v>
      </c>
      <c r="D17" s="325">
        <v>4646461</v>
      </c>
      <c r="E17" s="343">
        <v>0</v>
      </c>
      <c r="F17" s="325">
        <v>0</v>
      </c>
      <c r="G17" s="343">
        <v>5</v>
      </c>
      <c r="H17" s="325">
        <v>4646461</v>
      </c>
      <c r="I17" s="112"/>
    </row>
    <row r="18" spans="2:9" ht="18" customHeight="1">
      <c r="B18" s="254" t="s">
        <v>34</v>
      </c>
      <c r="C18" s="333">
        <v>4</v>
      </c>
      <c r="D18" s="324">
        <v>2373171</v>
      </c>
      <c r="E18" s="333">
        <v>0</v>
      </c>
      <c r="F18" s="324">
        <v>0</v>
      </c>
      <c r="G18" s="333">
        <v>4</v>
      </c>
      <c r="H18" s="324">
        <v>2373171</v>
      </c>
      <c r="I18" s="112"/>
    </row>
    <row r="19" spans="2:9" ht="18" customHeight="1">
      <c r="B19" s="252" t="s">
        <v>39</v>
      </c>
      <c r="C19" s="343">
        <v>46</v>
      </c>
      <c r="D19" s="325">
        <v>596892892</v>
      </c>
      <c r="E19" s="343">
        <v>1</v>
      </c>
      <c r="F19" s="325">
        <v>296000</v>
      </c>
      <c r="G19" s="343">
        <v>47</v>
      </c>
      <c r="H19" s="325">
        <v>597188892</v>
      </c>
      <c r="I19" s="112"/>
    </row>
    <row r="20" spans="2:9" ht="18" customHeight="1">
      <c r="B20" s="254" t="s">
        <v>35</v>
      </c>
      <c r="C20" s="333">
        <v>13</v>
      </c>
      <c r="D20" s="324">
        <v>235869301</v>
      </c>
      <c r="E20" s="333">
        <v>0</v>
      </c>
      <c r="F20" s="324">
        <v>0</v>
      </c>
      <c r="G20" s="333">
        <v>13</v>
      </c>
      <c r="H20" s="324">
        <v>235869301</v>
      </c>
      <c r="I20" s="112"/>
    </row>
    <row r="21" spans="2:9" ht="18" customHeight="1">
      <c r="B21" s="252" t="s">
        <v>37</v>
      </c>
      <c r="C21" s="343">
        <v>4</v>
      </c>
      <c r="D21" s="325">
        <v>14830526</v>
      </c>
      <c r="E21" s="343">
        <v>0</v>
      </c>
      <c r="F21" s="325">
        <v>0</v>
      </c>
      <c r="G21" s="343">
        <v>4</v>
      </c>
      <c r="H21" s="325">
        <v>14830526</v>
      </c>
      <c r="I21" s="112"/>
    </row>
    <row r="22" spans="2:9" ht="18" customHeight="1">
      <c r="B22" s="254" t="s">
        <v>56</v>
      </c>
      <c r="C22" s="333">
        <v>6</v>
      </c>
      <c r="D22" s="324">
        <v>3467445</v>
      </c>
      <c r="E22" s="333">
        <v>0</v>
      </c>
      <c r="F22" s="324">
        <v>0</v>
      </c>
      <c r="G22" s="333">
        <v>6</v>
      </c>
      <c r="H22" s="324">
        <v>3467445</v>
      </c>
      <c r="I22" s="112"/>
    </row>
    <row r="23" spans="2:9" ht="18" customHeight="1" thickBot="1">
      <c r="B23" s="355" t="s">
        <v>81</v>
      </c>
      <c r="C23" s="356">
        <v>2</v>
      </c>
      <c r="D23" s="357">
        <v>442643</v>
      </c>
      <c r="E23" s="356">
        <v>0</v>
      </c>
      <c r="F23" s="357">
        <v>0</v>
      </c>
      <c r="G23" s="356">
        <v>2</v>
      </c>
      <c r="H23" s="357">
        <v>442643</v>
      </c>
      <c r="I23" s="112"/>
    </row>
    <row r="24" spans="2:9" ht="18" customHeight="1" thickBot="1">
      <c r="B24" s="210" t="s">
        <v>0</v>
      </c>
      <c r="C24" s="108">
        <f t="shared" ref="C24:H24" si="0">SUM(C7:C23)</f>
        <v>114</v>
      </c>
      <c r="D24" s="108">
        <f t="shared" si="0"/>
        <v>921990570</v>
      </c>
      <c r="E24" s="108">
        <f t="shared" si="0"/>
        <v>6</v>
      </c>
      <c r="F24" s="108">
        <f t="shared" si="0"/>
        <v>11367200</v>
      </c>
      <c r="G24" s="108">
        <f t="shared" si="0"/>
        <v>120</v>
      </c>
      <c r="H24" s="108">
        <f t="shared" si="0"/>
        <v>933357770</v>
      </c>
    </row>
    <row r="25" spans="2:9" ht="21.95" customHeight="1" thickTop="1"/>
  </sheetData>
  <mergeCells count="7">
    <mergeCell ref="B2:H2"/>
    <mergeCell ref="B4:C4"/>
    <mergeCell ref="B5:B6"/>
    <mergeCell ref="C5:D5"/>
    <mergeCell ref="E5:F5"/>
    <mergeCell ref="G5:H5"/>
    <mergeCell ref="G4:I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5"/>
  <dimension ref="B1:H28"/>
  <sheetViews>
    <sheetView rightToLeft="1" view="pageBreakPreview" zoomScale="70" zoomScaleSheetLayoutView="70" workbookViewId="0">
      <selection activeCell="P7" sqref="P7"/>
    </sheetView>
  </sheetViews>
  <sheetFormatPr defaultRowHeight="12.75"/>
  <cols>
    <col min="1" max="1" width="1.42578125" style="1" customWidth="1"/>
    <col min="2" max="2" width="19.28515625" style="1" bestFit="1" customWidth="1"/>
    <col min="3" max="3" width="7.85546875" style="1" bestFit="1" customWidth="1"/>
    <col min="4" max="4" width="20.140625" style="1" bestFit="1" customWidth="1"/>
    <col min="5" max="5" width="7.85546875" style="1" bestFit="1" customWidth="1"/>
    <col min="6" max="6" width="20.140625" style="1" bestFit="1" customWidth="1"/>
    <col min="7" max="7" width="7.85546875" style="1" bestFit="1" customWidth="1"/>
    <col min="8" max="8" width="21.85546875" style="1" bestFit="1" customWidth="1"/>
    <col min="9" max="9" width="9.140625" style="1"/>
    <col min="10" max="10" width="6.7109375" style="1" customWidth="1"/>
    <col min="11" max="16384" width="9.140625" style="1"/>
  </cols>
  <sheetData>
    <row r="1" spans="2:8" s="2" customFormat="1" ht="41.25" customHeight="1">
      <c r="B1" s="369"/>
      <c r="C1" s="369"/>
      <c r="D1" s="369"/>
      <c r="E1" s="369"/>
      <c r="F1" s="369"/>
      <c r="G1" s="369"/>
      <c r="H1" s="369"/>
    </row>
    <row r="2" spans="2:8" s="2" customFormat="1" ht="21.95" customHeight="1">
      <c r="B2" s="370" t="s">
        <v>83</v>
      </c>
      <c r="C2" s="370"/>
      <c r="D2" s="370"/>
      <c r="E2" s="370"/>
      <c r="F2" s="370"/>
      <c r="G2" s="370"/>
      <c r="H2" s="370"/>
    </row>
    <row r="3" spans="2:8" s="3" customFormat="1" ht="21.95" customHeight="1" thickBot="1">
      <c r="B3" s="71" t="s">
        <v>132</v>
      </c>
      <c r="C3" s="72"/>
      <c r="D3" s="60"/>
      <c r="E3" s="60"/>
      <c r="F3" s="60"/>
      <c r="G3" s="60"/>
      <c r="H3" s="61" t="s">
        <v>77</v>
      </c>
    </row>
    <row r="4" spans="2:8" s="3" customFormat="1" ht="21.95" customHeight="1" thickTop="1">
      <c r="B4" s="372" t="s">
        <v>12</v>
      </c>
      <c r="C4" s="371" t="s">
        <v>15</v>
      </c>
      <c r="D4" s="371"/>
      <c r="E4" s="371" t="s">
        <v>16</v>
      </c>
      <c r="F4" s="371"/>
      <c r="G4" s="372" t="s">
        <v>0</v>
      </c>
      <c r="H4" s="372"/>
    </row>
    <row r="5" spans="2:8" s="3" customFormat="1" ht="21.95" customHeight="1" thickBot="1">
      <c r="B5" s="373"/>
      <c r="C5" s="221" t="s">
        <v>13</v>
      </c>
      <c r="D5" s="221" t="s">
        <v>14</v>
      </c>
      <c r="E5" s="221" t="s">
        <v>13</v>
      </c>
      <c r="F5" s="221" t="s">
        <v>14</v>
      </c>
      <c r="G5" s="221" t="s">
        <v>13</v>
      </c>
      <c r="H5" s="221" t="s">
        <v>14</v>
      </c>
    </row>
    <row r="6" spans="2:8" ht="16.5" customHeight="1">
      <c r="B6" s="223" t="s">
        <v>17</v>
      </c>
      <c r="C6" s="224">
        <v>2</v>
      </c>
      <c r="D6" s="225">
        <v>819561</v>
      </c>
      <c r="E6" s="224">
        <v>14</v>
      </c>
      <c r="F6" s="225">
        <v>9768808</v>
      </c>
      <c r="G6" s="10">
        <v>16</v>
      </c>
      <c r="H6" s="225">
        <v>10588369</v>
      </c>
    </row>
    <row r="7" spans="2:8" ht="16.5" customHeight="1">
      <c r="B7" s="226" t="s">
        <v>1</v>
      </c>
      <c r="C7" s="227">
        <v>10</v>
      </c>
      <c r="D7" s="228">
        <v>3436041</v>
      </c>
      <c r="E7" s="227">
        <v>21</v>
      </c>
      <c r="F7" s="228">
        <v>27649060</v>
      </c>
      <c r="G7" s="9">
        <v>31</v>
      </c>
      <c r="H7" s="228">
        <v>31085101</v>
      </c>
    </row>
    <row r="8" spans="2:8" ht="16.5" customHeight="1">
      <c r="B8" s="223" t="s">
        <v>2</v>
      </c>
      <c r="C8" s="224">
        <v>73</v>
      </c>
      <c r="D8" s="225">
        <v>364873802</v>
      </c>
      <c r="E8" s="224">
        <v>47</v>
      </c>
      <c r="F8" s="225">
        <v>568483968</v>
      </c>
      <c r="G8" s="10">
        <v>120</v>
      </c>
      <c r="H8" s="225">
        <v>933357770</v>
      </c>
    </row>
    <row r="9" spans="2:8" ht="16.5" customHeight="1">
      <c r="B9" s="226" t="s">
        <v>3</v>
      </c>
      <c r="C9" s="227">
        <v>63</v>
      </c>
      <c r="D9" s="228">
        <v>64515606</v>
      </c>
      <c r="E9" s="227">
        <v>114</v>
      </c>
      <c r="F9" s="228">
        <v>668483922</v>
      </c>
      <c r="G9" s="9">
        <v>177</v>
      </c>
      <c r="H9" s="228">
        <v>732999528</v>
      </c>
    </row>
    <row r="10" spans="2:8" ht="16.5" customHeight="1">
      <c r="B10" s="223" t="s">
        <v>4</v>
      </c>
      <c r="C10" s="224">
        <v>5</v>
      </c>
      <c r="D10" s="225">
        <v>334787418</v>
      </c>
      <c r="E10" s="224">
        <v>6</v>
      </c>
      <c r="F10" s="225">
        <v>147713273</v>
      </c>
      <c r="G10" s="10">
        <v>11</v>
      </c>
      <c r="H10" s="225">
        <v>482500691</v>
      </c>
    </row>
    <row r="11" spans="2:8" ht="16.5" customHeight="1">
      <c r="B11" s="226" t="s">
        <v>9</v>
      </c>
      <c r="C11" s="227">
        <v>7</v>
      </c>
      <c r="D11" s="228">
        <v>5231979</v>
      </c>
      <c r="E11" s="227">
        <v>13</v>
      </c>
      <c r="F11" s="228">
        <v>207087957</v>
      </c>
      <c r="G11" s="9">
        <v>20</v>
      </c>
      <c r="H11" s="228">
        <v>212319936</v>
      </c>
    </row>
    <row r="12" spans="2:8" s="4" customFormat="1" ht="16.5" customHeight="1">
      <c r="B12" s="223" t="s">
        <v>5</v>
      </c>
      <c r="C12" s="224">
        <v>5</v>
      </c>
      <c r="D12" s="225">
        <v>1798502</v>
      </c>
      <c r="E12" s="224">
        <v>6</v>
      </c>
      <c r="F12" s="225">
        <v>58028146</v>
      </c>
      <c r="G12" s="10">
        <v>11</v>
      </c>
      <c r="H12" s="225">
        <v>59826648</v>
      </c>
    </row>
    <row r="13" spans="2:8" ht="16.5" customHeight="1">
      <c r="B13" s="226" t="s">
        <v>6</v>
      </c>
      <c r="C13" s="227">
        <v>6</v>
      </c>
      <c r="D13" s="228">
        <v>5124347</v>
      </c>
      <c r="E13" s="227">
        <v>24</v>
      </c>
      <c r="F13" s="228">
        <v>20128235</v>
      </c>
      <c r="G13" s="9">
        <v>30</v>
      </c>
      <c r="H13" s="228">
        <v>25252582</v>
      </c>
    </row>
    <row r="14" spans="2:8" ht="16.5" customHeight="1">
      <c r="B14" s="223" t="s">
        <v>7</v>
      </c>
      <c r="C14" s="224">
        <v>30</v>
      </c>
      <c r="D14" s="225">
        <v>18526540</v>
      </c>
      <c r="E14" s="224">
        <v>21</v>
      </c>
      <c r="F14" s="225">
        <v>35761751</v>
      </c>
      <c r="G14" s="10">
        <v>51</v>
      </c>
      <c r="H14" s="225">
        <v>54288291</v>
      </c>
    </row>
    <row r="15" spans="2:8" ht="16.5" customHeight="1">
      <c r="B15" s="226" t="s">
        <v>8</v>
      </c>
      <c r="C15" s="227">
        <v>1</v>
      </c>
      <c r="D15" s="228">
        <v>2557500</v>
      </c>
      <c r="E15" s="227">
        <v>5</v>
      </c>
      <c r="F15" s="228">
        <v>3117371</v>
      </c>
      <c r="G15" s="9">
        <v>6</v>
      </c>
      <c r="H15" s="228">
        <v>5674871</v>
      </c>
    </row>
    <row r="16" spans="2:8" ht="16.5" customHeight="1">
      <c r="B16" s="223" t="s">
        <v>10</v>
      </c>
      <c r="C16" s="224">
        <v>7</v>
      </c>
      <c r="D16" s="225">
        <v>4486289</v>
      </c>
      <c r="E16" s="224">
        <v>59</v>
      </c>
      <c r="F16" s="225">
        <v>35143473</v>
      </c>
      <c r="G16" s="10">
        <v>66</v>
      </c>
      <c r="H16" s="225">
        <v>39629762</v>
      </c>
    </row>
    <row r="17" spans="2:8" ht="16.5" customHeight="1" thickBot="1">
      <c r="B17" s="226" t="s">
        <v>11</v>
      </c>
      <c r="C17" s="227">
        <v>197</v>
      </c>
      <c r="D17" s="228">
        <v>383288525</v>
      </c>
      <c r="E17" s="227">
        <v>193</v>
      </c>
      <c r="F17" s="228">
        <v>389306947</v>
      </c>
      <c r="G17" s="9">
        <v>390</v>
      </c>
      <c r="H17" s="229">
        <v>772595472</v>
      </c>
    </row>
    <row r="18" spans="2:8" ht="16.5" customHeight="1" thickBot="1">
      <c r="B18" s="230" t="s">
        <v>0</v>
      </c>
      <c r="C18" s="231">
        <f t="shared" ref="C18:H18" si="0">SUM(C6:C17)</f>
        <v>406</v>
      </c>
      <c r="D18" s="232">
        <f t="shared" si="0"/>
        <v>1189446110</v>
      </c>
      <c r="E18" s="231">
        <f t="shared" si="0"/>
        <v>523</v>
      </c>
      <c r="F18" s="232">
        <f t="shared" si="0"/>
        <v>2170672911</v>
      </c>
      <c r="G18" s="233">
        <f t="shared" si="0"/>
        <v>929</v>
      </c>
      <c r="H18" s="232">
        <f t="shared" si="0"/>
        <v>3360119021</v>
      </c>
    </row>
    <row r="19" spans="2:8" ht="15" thickTop="1">
      <c r="B19" s="65"/>
      <c r="C19" s="66"/>
      <c r="D19" s="66"/>
      <c r="E19" s="65"/>
      <c r="F19" s="65"/>
      <c r="G19" s="67"/>
      <c r="H19" s="68"/>
    </row>
    <row r="20" spans="2:8">
      <c r="B20" s="5"/>
      <c r="C20" s="5"/>
      <c r="D20" s="5"/>
      <c r="E20" s="5"/>
      <c r="F20" s="5"/>
      <c r="G20" s="5"/>
      <c r="H20" s="6"/>
    </row>
    <row r="21" spans="2:8">
      <c r="B21" s="5"/>
      <c r="C21" s="5"/>
      <c r="D21" s="5"/>
      <c r="E21" s="5"/>
      <c r="F21" s="5"/>
      <c r="G21" s="5"/>
      <c r="H21" s="5"/>
    </row>
    <row r="22" spans="2:8">
      <c r="B22" s="5"/>
      <c r="C22" s="5"/>
      <c r="D22" s="5"/>
      <c r="E22" s="5"/>
      <c r="F22" s="5"/>
      <c r="G22" s="5"/>
      <c r="H22" s="5"/>
    </row>
    <row r="23" spans="2:8">
      <c r="H23" s="8"/>
    </row>
    <row r="26" spans="2:8" ht="8.25" customHeight="1"/>
    <row r="27" spans="2:8" ht="12" customHeight="1">
      <c r="F27" s="56"/>
    </row>
    <row r="28" spans="2:8" hidden="1"/>
  </sheetData>
  <mergeCells count="6">
    <mergeCell ref="B1:H1"/>
    <mergeCell ref="B2:H2"/>
    <mergeCell ref="E4:F4"/>
    <mergeCell ref="C4:D4"/>
    <mergeCell ref="B4:B5"/>
    <mergeCell ref="G4:H4"/>
  </mergeCells>
  <phoneticPr fontId="2" type="noConversion"/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B3:F21"/>
  <sheetViews>
    <sheetView rightToLeft="1" view="pageBreakPreview" topLeftCell="A2" zoomScale="80" zoomScaleSheetLayoutView="80" workbookViewId="0">
      <selection activeCell="S20" sqref="S20"/>
    </sheetView>
  </sheetViews>
  <sheetFormatPr defaultRowHeight="21.95" customHeight="1"/>
  <cols>
    <col min="1" max="1" width="1.7109375" style="74" customWidth="1"/>
    <col min="2" max="2" width="30.140625" style="193" bestFit="1" customWidth="1"/>
    <col min="3" max="3" width="7.85546875" style="74" bestFit="1" customWidth="1"/>
    <col min="4" max="4" width="19.28515625" style="74" bestFit="1" customWidth="1"/>
    <col min="5" max="5" width="7.85546875" style="74" bestFit="1" customWidth="1"/>
    <col min="6" max="6" width="21.85546875" style="74" bestFit="1" customWidth="1"/>
    <col min="7" max="16384" width="9.140625" style="74"/>
  </cols>
  <sheetData>
    <row r="3" spans="2:6" ht="20.25" customHeight="1"/>
    <row r="4" spans="2:6" ht="12" hidden="1" customHeight="1"/>
    <row r="5" spans="2:6" ht="38.25" hidden="1" customHeight="1"/>
    <row r="6" spans="2:6" ht="21.95" customHeight="1">
      <c r="B6" s="374" t="s">
        <v>123</v>
      </c>
      <c r="C6" s="374"/>
      <c r="D6" s="374"/>
      <c r="E6" s="374"/>
      <c r="F6" s="374"/>
    </row>
    <row r="7" spans="2:6" ht="21.95" customHeight="1" thickBot="1">
      <c r="B7" s="383" t="s">
        <v>156</v>
      </c>
      <c r="C7" s="383"/>
      <c r="D7" s="111"/>
      <c r="E7" s="112"/>
      <c r="F7" s="163" t="s">
        <v>77</v>
      </c>
    </row>
    <row r="8" spans="2:6" ht="21.95" customHeight="1" thickTop="1">
      <c r="B8" s="384" t="s">
        <v>72</v>
      </c>
      <c r="C8" s="372" t="s">
        <v>69</v>
      </c>
      <c r="D8" s="372"/>
      <c r="E8" s="372" t="s">
        <v>0</v>
      </c>
      <c r="F8" s="372"/>
    </row>
    <row r="9" spans="2:6" ht="21.95" customHeight="1" thickBot="1">
      <c r="B9" s="385"/>
      <c r="C9" s="69" t="s">
        <v>13</v>
      </c>
      <c r="D9" s="69" t="s">
        <v>14</v>
      </c>
      <c r="E9" s="69" t="s">
        <v>13</v>
      </c>
      <c r="F9" s="69" t="s">
        <v>14</v>
      </c>
    </row>
    <row r="10" spans="2:6" ht="21.95" customHeight="1">
      <c r="B10" s="308" t="s">
        <v>23</v>
      </c>
      <c r="C10" s="342">
        <v>11</v>
      </c>
      <c r="D10" s="323">
        <v>6367789</v>
      </c>
      <c r="E10" s="342">
        <v>11</v>
      </c>
      <c r="F10" s="323">
        <v>6367789</v>
      </c>
    </row>
    <row r="11" spans="2:6" ht="16.5" customHeight="1">
      <c r="B11" s="254" t="s">
        <v>24</v>
      </c>
      <c r="C11" s="333">
        <v>1</v>
      </c>
      <c r="D11" s="324">
        <v>229476</v>
      </c>
      <c r="E11" s="333">
        <v>1</v>
      </c>
      <c r="F11" s="324">
        <v>229476</v>
      </c>
    </row>
    <row r="12" spans="2:6" ht="16.5" customHeight="1">
      <c r="B12" s="252" t="s">
        <v>42</v>
      </c>
      <c r="C12" s="343">
        <v>1</v>
      </c>
      <c r="D12" s="325">
        <v>103000000</v>
      </c>
      <c r="E12" s="343">
        <v>1</v>
      </c>
      <c r="F12" s="325">
        <v>103000000</v>
      </c>
    </row>
    <row r="13" spans="2:6" ht="16.5" customHeight="1">
      <c r="B13" s="254" t="s">
        <v>43</v>
      </c>
      <c r="C13" s="333">
        <v>21</v>
      </c>
      <c r="D13" s="324">
        <v>484123338</v>
      </c>
      <c r="E13" s="333">
        <v>21</v>
      </c>
      <c r="F13" s="324">
        <v>484123338</v>
      </c>
    </row>
    <row r="14" spans="2:6" ht="16.5" customHeight="1">
      <c r="B14" s="252" t="s">
        <v>29</v>
      </c>
      <c r="C14" s="343">
        <v>3</v>
      </c>
      <c r="D14" s="325">
        <v>9213979</v>
      </c>
      <c r="E14" s="343">
        <v>3</v>
      </c>
      <c r="F14" s="325">
        <v>9213979</v>
      </c>
    </row>
    <row r="15" spans="2:6" ht="16.5" customHeight="1">
      <c r="B15" s="254" t="s">
        <v>30</v>
      </c>
      <c r="C15" s="333">
        <v>3</v>
      </c>
      <c r="D15" s="324">
        <v>3199288</v>
      </c>
      <c r="E15" s="333">
        <v>3</v>
      </c>
      <c r="F15" s="324">
        <v>3199288</v>
      </c>
    </row>
    <row r="16" spans="2:6" ht="16.5" customHeight="1">
      <c r="B16" s="252" t="s">
        <v>31</v>
      </c>
      <c r="C16" s="343">
        <v>1</v>
      </c>
      <c r="D16" s="325">
        <v>235360</v>
      </c>
      <c r="E16" s="343">
        <v>1</v>
      </c>
      <c r="F16" s="325">
        <v>235360</v>
      </c>
    </row>
    <row r="17" spans="2:6" ht="16.5" customHeight="1">
      <c r="B17" s="254" t="s">
        <v>39</v>
      </c>
      <c r="C17" s="333">
        <v>125</v>
      </c>
      <c r="D17" s="324">
        <v>118446965</v>
      </c>
      <c r="E17" s="333">
        <v>125</v>
      </c>
      <c r="F17" s="324">
        <v>118446965</v>
      </c>
    </row>
    <row r="18" spans="2:6" ht="16.5" customHeight="1">
      <c r="B18" s="252" t="s">
        <v>73</v>
      </c>
      <c r="C18" s="343">
        <v>10</v>
      </c>
      <c r="D18" s="325">
        <v>7954800</v>
      </c>
      <c r="E18" s="343">
        <v>10</v>
      </c>
      <c r="F18" s="325">
        <v>7954800</v>
      </c>
    </row>
    <row r="19" spans="2:6" ht="16.5" customHeight="1" thickBot="1">
      <c r="B19" s="254" t="s">
        <v>76</v>
      </c>
      <c r="C19" s="333">
        <v>1</v>
      </c>
      <c r="D19" s="324">
        <v>228533</v>
      </c>
      <c r="E19" s="333">
        <v>1</v>
      </c>
      <c r="F19" s="324">
        <v>228533</v>
      </c>
    </row>
    <row r="20" spans="2:6" ht="16.5" customHeight="1" thickBot="1">
      <c r="B20" s="318" t="s">
        <v>0</v>
      </c>
      <c r="C20" s="320">
        <f>SUM(C10:C19)</f>
        <v>177</v>
      </c>
      <c r="D20" s="320">
        <f>SUM(D10:D19)</f>
        <v>732999528</v>
      </c>
      <c r="E20" s="320">
        <f>SUM(E10:E19)</f>
        <v>177</v>
      </c>
      <c r="F20" s="320">
        <f>SUM(F10:F19)</f>
        <v>732999528</v>
      </c>
    </row>
    <row r="21" spans="2:6" ht="21.95" customHeight="1" thickTop="1">
      <c r="B21" s="211"/>
      <c r="C21" s="109"/>
      <c r="D21" s="110"/>
      <c r="E21" s="109"/>
      <c r="F21" s="110"/>
    </row>
  </sheetData>
  <mergeCells count="5">
    <mergeCell ref="B6:F6"/>
    <mergeCell ref="B7:C7"/>
    <mergeCell ref="C8:D8"/>
    <mergeCell ref="E8:F8"/>
    <mergeCell ref="B8:B9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B3:G14"/>
  <sheetViews>
    <sheetView rightToLeft="1" view="pageBreakPreview" zoomScale="87" zoomScaleSheetLayoutView="87" workbookViewId="0">
      <selection activeCell="P5" sqref="P5"/>
    </sheetView>
  </sheetViews>
  <sheetFormatPr defaultRowHeight="21.95" customHeight="1"/>
  <cols>
    <col min="1" max="1" width="3.5703125" style="74" customWidth="1"/>
    <col min="2" max="2" width="29.5703125" style="193" bestFit="1" customWidth="1"/>
    <col min="3" max="3" width="7.85546875" style="74" bestFit="1" customWidth="1"/>
    <col min="4" max="4" width="19" style="74" bestFit="1" customWidth="1"/>
    <col min="5" max="5" width="7.85546875" style="74" bestFit="1" customWidth="1"/>
    <col min="6" max="6" width="21.85546875" style="74" bestFit="1" customWidth="1"/>
    <col min="7" max="16384" width="9.140625" style="74"/>
  </cols>
  <sheetData>
    <row r="3" spans="2:7" ht="21.75" hidden="1" customHeight="1"/>
    <row r="4" spans="2:7" ht="45.75" hidden="1" customHeight="1"/>
    <row r="5" spans="2:7" ht="21.95" customHeight="1">
      <c r="B5" s="374" t="s">
        <v>124</v>
      </c>
      <c r="C5" s="374"/>
      <c r="D5" s="374"/>
      <c r="E5" s="374"/>
      <c r="F5" s="374"/>
    </row>
    <row r="6" spans="2:7" ht="21.95" customHeight="1" thickBot="1">
      <c r="B6" s="383" t="s">
        <v>106</v>
      </c>
      <c r="C6" s="383"/>
      <c r="D6" s="111"/>
      <c r="E6" s="112"/>
      <c r="F6" s="61" t="s">
        <v>77</v>
      </c>
      <c r="G6" s="106"/>
    </row>
    <row r="7" spans="2:7" ht="21.95" customHeight="1" thickTop="1">
      <c r="B7" s="384" t="s">
        <v>18</v>
      </c>
      <c r="C7" s="372" t="s">
        <v>69</v>
      </c>
      <c r="D7" s="372"/>
      <c r="E7" s="372" t="s">
        <v>0</v>
      </c>
      <c r="F7" s="372"/>
    </row>
    <row r="8" spans="2:7" ht="21.95" customHeight="1">
      <c r="B8" s="406"/>
      <c r="C8" s="143" t="s">
        <v>13</v>
      </c>
      <c r="D8" s="143" t="s">
        <v>14</v>
      </c>
      <c r="E8" s="143" t="s">
        <v>13</v>
      </c>
      <c r="F8" s="143" t="s">
        <v>14</v>
      </c>
    </row>
    <row r="9" spans="2:7" ht="16.5" customHeight="1">
      <c r="B9" s="256" t="s">
        <v>43</v>
      </c>
      <c r="C9" s="344">
        <v>1</v>
      </c>
      <c r="D9" s="345">
        <v>1342109</v>
      </c>
      <c r="E9" s="344">
        <v>1</v>
      </c>
      <c r="F9" s="345">
        <v>1342109</v>
      </c>
    </row>
    <row r="10" spans="2:7" ht="16.5" customHeight="1" thickBot="1">
      <c r="B10" s="254" t="s">
        <v>39</v>
      </c>
      <c r="C10" s="113">
        <v>10</v>
      </c>
      <c r="D10" s="113">
        <v>481158582</v>
      </c>
      <c r="E10" s="113">
        <v>10</v>
      </c>
      <c r="F10" s="113">
        <v>481158582</v>
      </c>
    </row>
    <row r="11" spans="2:7" ht="21.95" customHeight="1" thickBot="1">
      <c r="B11" s="318" t="s">
        <v>0</v>
      </c>
      <c r="C11" s="346">
        <f>SUM(C9:C10)</f>
        <v>11</v>
      </c>
      <c r="D11" s="347">
        <f>SUM(D9:D10)</f>
        <v>482500691</v>
      </c>
      <c r="E11" s="346">
        <f>SUM(E9:E10)</f>
        <v>11</v>
      </c>
      <c r="F11" s="347">
        <f>SUM(F9:F10)</f>
        <v>482500691</v>
      </c>
    </row>
    <row r="12" spans="2:7" ht="21.95" customHeight="1" thickTop="1">
      <c r="B12" s="348"/>
      <c r="C12" s="334"/>
      <c r="D12" s="334"/>
      <c r="E12" s="334"/>
      <c r="F12" s="334"/>
    </row>
    <row r="13" spans="2:7" ht="21.95" customHeight="1">
      <c r="B13" s="348"/>
      <c r="C13" s="334"/>
      <c r="D13" s="334"/>
      <c r="E13" s="334"/>
      <c r="F13" s="334"/>
    </row>
    <row r="14" spans="2:7" ht="21.95" customHeight="1">
      <c r="B14" s="348"/>
      <c r="C14" s="334"/>
      <c r="D14" s="334"/>
      <c r="E14" s="334"/>
      <c r="F14" s="334"/>
    </row>
  </sheetData>
  <mergeCells count="5">
    <mergeCell ref="B6:C6"/>
    <mergeCell ref="B7:B8"/>
    <mergeCell ref="C7:D7"/>
    <mergeCell ref="E7:F7"/>
    <mergeCell ref="B5:F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B3:G24"/>
  <sheetViews>
    <sheetView rightToLeft="1" view="pageBreakPreview" topLeftCell="A4" zoomScaleSheetLayoutView="100" workbookViewId="0">
      <selection activeCell="G17" sqref="G17"/>
    </sheetView>
  </sheetViews>
  <sheetFormatPr defaultRowHeight="21.95" customHeight="1"/>
  <cols>
    <col min="1" max="1" width="2.7109375" style="74" customWidth="1"/>
    <col min="2" max="2" width="31.28515625" style="193" bestFit="1" customWidth="1"/>
    <col min="3" max="3" width="7.85546875" style="74" bestFit="1" customWidth="1"/>
    <col min="4" max="4" width="18.7109375" style="74" bestFit="1" customWidth="1"/>
    <col min="5" max="5" width="7.85546875" style="74" bestFit="1" customWidth="1"/>
    <col min="6" max="6" width="18.7109375" style="74" bestFit="1" customWidth="1"/>
    <col min="7" max="16384" width="9.140625" style="74"/>
  </cols>
  <sheetData>
    <row r="3" spans="2:7" ht="47.25" customHeight="1"/>
    <row r="4" spans="2:7" ht="21.95" customHeight="1">
      <c r="B4" s="374" t="s">
        <v>125</v>
      </c>
      <c r="C4" s="374"/>
      <c r="D4" s="374"/>
      <c r="E4" s="374"/>
      <c r="F4" s="374"/>
    </row>
    <row r="5" spans="2:7" ht="21.95" customHeight="1" thickBot="1">
      <c r="B5" s="383" t="s">
        <v>107</v>
      </c>
      <c r="C5" s="383"/>
      <c r="D5" s="129"/>
      <c r="E5" s="379" t="s">
        <v>77</v>
      </c>
      <c r="F5" s="379"/>
      <c r="G5" s="112"/>
    </row>
    <row r="6" spans="2:7" ht="21.95" customHeight="1" thickTop="1">
      <c r="B6" s="384" t="s">
        <v>18</v>
      </c>
      <c r="C6" s="372" t="s">
        <v>69</v>
      </c>
      <c r="D6" s="372"/>
      <c r="E6" s="372" t="s">
        <v>0</v>
      </c>
      <c r="F6" s="372"/>
      <c r="G6" s="112"/>
    </row>
    <row r="7" spans="2:7" ht="21.95" customHeight="1" thickBot="1">
      <c r="B7" s="385"/>
      <c r="C7" s="69" t="s">
        <v>13</v>
      </c>
      <c r="D7" s="69" t="s">
        <v>14</v>
      </c>
      <c r="E7" s="69" t="s">
        <v>13</v>
      </c>
      <c r="F7" s="69" t="s">
        <v>14</v>
      </c>
      <c r="G7" s="112"/>
    </row>
    <row r="8" spans="2:7" ht="16.5" customHeight="1">
      <c r="B8" s="256" t="s">
        <v>23</v>
      </c>
      <c r="C8" s="344">
        <v>1</v>
      </c>
      <c r="D8" s="345">
        <v>901900</v>
      </c>
      <c r="E8" s="344">
        <v>1</v>
      </c>
      <c r="F8" s="345">
        <v>901900</v>
      </c>
      <c r="G8" s="112"/>
    </row>
    <row r="9" spans="2:7" ht="16.5" customHeight="1">
      <c r="B9" s="254" t="s">
        <v>43</v>
      </c>
      <c r="C9" s="333">
        <v>17</v>
      </c>
      <c r="D9" s="324">
        <v>207621217</v>
      </c>
      <c r="E9" s="333">
        <v>17</v>
      </c>
      <c r="F9" s="324">
        <v>207621217</v>
      </c>
      <c r="G9" s="112"/>
    </row>
    <row r="10" spans="2:7" ht="16.5" customHeight="1">
      <c r="B10" s="256" t="s">
        <v>109</v>
      </c>
      <c r="C10" s="299">
        <v>1</v>
      </c>
      <c r="D10" s="299">
        <v>1217969</v>
      </c>
      <c r="E10" s="299">
        <v>1</v>
      </c>
      <c r="F10" s="299">
        <v>1217969</v>
      </c>
      <c r="G10" s="112"/>
    </row>
    <row r="11" spans="2:7" ht="16.5" customHeight="1" thickBot="1">
      <c r="B11" s="254" t="s">
        <v>35</v>
      </c>
      <c r="C11" s="333">
        <v>1</v>
      </c>
      <c r="D11" s="324">
        <v>2578850</v>
      </c>
      <c r="E11" s="333">
        <v>1</v>
      </c>
      <c r="F11" s="324">
        <v>2578850</v>
      </c>
      <c r="G11" s="112"/>
    </row>
    <row r="12" spans="2:7" ht="16.5" customHeight="1" thickBot="1">
      <c r="B12" s="318" t="s">
        <v>0</v>
      </c>
      <c r="C12" s="346">
        <f>SUM(C8:C11)</f>
        <v>20</v>
      </c>
      <c r="D12" s="347">
        <f>SUM(D8:D11)</f>
        <v>212319936</v>
      </c>
      <c r="E12" s="346">
        <f>SUM(E8:E11)</f>
        <v>20</v>
      </c>
      <c r="F12" s="347">
        <f>SUM(F8:F11)</f>
        <v>212319936</v>
      </c>
      <c r="G12" s="112"/>
    </row>
    <row r="13" spans="2:7" ht="21.95" customHeight="1" thickTop="1">
      <c r="B13" s="348"/>
      <c r="C13" s="334"/>
      <c r="D13" s="334"/>
      <c r="E13" s="334"/>
      <c r="F13" s="334"/>
      <c r="G13" s="112"/>
    </row>
    <row r="14" spans="2:7" ht="21.95" customHeight="1">
      <c r="B14" s="348"/>
      <c r="C14" s="334"/>
      <c r="D14" s="334"/>
      <c r="E14" s="334"/>
      <c r="F14" s="334"/>
      <c r="G14" s="112"/>
    </row>
    <row r="15" spans="2:7" ht="21.95" customHeight="1">
      <c r="B15" s="206"/>
      <c r="C15" s="112"/>
      <c r="D15" s="112"/>
      <c r="E15" s="112"/>
      <c r="F15" s="112"/>
      <c r="G15" s="112"/>
    </row>
    <row r="23" spans="5:6" ht="21.95" customHeight="1">
      <c r="F23" s="91"/>
    </row>
    <row r="24" spans="5:6" ht="21.95" customHeight="1">
      <c r="E24" s="91"/>
    </row>
  </sheetData>
  <mergeCells count="6">
    <mergeCell ref="B4:F4"/>
    <mergeCell ref="B5:C5"/>
    <mergeCell ref="E5:F5"/>
    <mergeCell ref="B6:B7"/>
    <mergeCell ref="C6:D6"/>
    <mergeCell ref="E6:F6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B3:H13"/>
  <sheetViews>
    <sheetView rightToLeft="1" view="pageBreakPreview" zoomScale="76" zoomScaleSheetLayoutView="76" workbookViewId="0">
      <selection activeCell="P7" sqref="P7"/>
    </sheetView>
  </sheetViews>
  <sheetFormatPr defaultRowHeight="21.95" customHeight="1"/>
  <cols>
    <col min="1" max="1" width="2" style="74" customWidth="1"/>
    <col min="2" max="2" width="29.5703125" style="193" bestFit="1" customWidth="1"/>
    <col min="3" max="3" width="7.85546875" style="74" bestFit="1" customWidth="1"/>
    <col min="4" max="4" width="17.5703125" style="74" bestFit="1" customWidth="1"/>
    <col min="5" max="5" width="7.85546875" style="74" bestFit="1" customWidth="1"/>
    <col min="6" max="6" width="15.5703125" style="74" customWidth="1"/>
    <col min="7" max="7" width="7.85546875" style="74" bestFit="1" customWidth="1"/>
    <col min="8" max="8" width="17.85546875" style="74" bestFit="1" customWidth="1"/>
    <col min="9" max="16384" width="9.140625" style="74"/>
  </cols>
  <sheetData>
    <row r="3" spans="2:8" ht="48.75" customHeight="1"/>
    <row r="4" spans="2:8" ht="21.95" customHeight="1">
      <c r="B4" s="374" t="s">
        <v>126</v>
      </c>
      <c r="C4" s="374"/>
      <c r="D4" s="374"/>
      <c r="E4" s="374"/>
      <c r="F4" s="374"/>
      <c r="G4" s="374"/>
      <c r="H4" s="374"/>
    </row>
    <row r="5" spans="2:8" ht="21.95" customHeight="1" thickBot="1">
      <c r="B5" s="383" t="s">
        <v>157</v>
      </c>
      <c r="C5" s="383"/>
      <c r="D5" s="111"/>
      <c r="E5" s="111"/>
      <c r="F5" s="111"/>
      <c r="G5" s="405" t="s">
        <v>77</v>
      </c>
      <c r="H5" s="405" t="s">
        <v>77</v>
      </c>
    </row>
    <row r="6" spans="2:8" ht="21.95" customHeight="1" thickTop="1">
      <c r="B6" s="384" t="s">
        <v>18</v>
      </c>
      <c r="C6" s="372" t="s">
        <v>112</v>
      </c>
      <c r="D6" s="372"/>
      <c r="E6" s="372" t="s">
        <v>70</v>
      </c>
      <c r="F6" s="372"/>
      <c r="G6" s="372" t="s">
        <v>0</v>
      </c>
      <c r="H6" s="372"/>
    </row>
    <row r="7" spans="2:8" ht="21.95" customHeight="1" thickBot="1">
      <c r="B7" s="385"/>
      <c r="C7" s="69" t="s">
        <v>13</v>
      </c>
      <c r="D7" s="69" t="s">
        <v>14</v>
      </c>
      <c r="E7" s="69" t="s">
        <v>13</v>
      </c>
      <c r="F7" s="69" t="s">
        <v>14</v>
      </c>
      <c r="G7" s="69" t="s">
        <v>13</v>
      </c>
      <c r="H7" s="69" t="s">
        <v>14</v>
      </c>
    </row>
    <row r="8" spans="2:8" ht="16.5" customHeight="1">
      <c r="B8" s="215" t="s">
        <v>24</v>
      </c>
      <c r="C8" s="349">
        <v>2</v>
      </c>
      <c r="D8" s="350">
        <v>1751650</v>
      </c>
      <c r="E8" s="349">
        <v>0</v>
      </c>
      <c r="F8" s="350">
        <v>0</v>
      </c>
      <c r="G8" s="351">
        <v>2</v>
      </c>
      <c r="H8" s="349">
        <v>1751650</v>
      </c>
    </row>
    <row r="9" spans="2:8" ht="16.5" customHeight="1">
      <c r="B9" s="254" t="s">
        <v>43</v>
      </c>
      <c r="C9" s="333">
        <v>3</v>
      </c>
      <c r="D9" s="324">
        <v>50616740</v>
      </c>
      <c r="E9" s="333">
        <v>1</v>
      </c>
      <c r="F9" s="324">
        <v>414117</v>
      </c>
      <c r="G9" s="352">
        <v>4</v>
      </c>
      <c r="H9" s="333">
        <v>51030857</v>
      </c>
    </row>
    <row r="10" spans="2:8" ht="16.5" customHeight="1">
      <c r="B10" s="252" t="s">
        <v>30</v>
      </c>
      <c r="C10" s="343">
        <v>1</v>
      </c>
      <c r="D10" s="325">
        <v>400210</v>
      </c>
      <c r="E10" s="343">
        <v>0</v>
      </c>
      <c r="F10" s="325">
        <v>0</v>
      </c>
      <c r="G10" s="353">
        <v>1</v>
      </c>
      <c r="H10" s="343">
        <v>400210</v>
      </c>
    </row>
    <row r="11" spans="2:8" ht="16.5" customHeight="1" thickBot="1">
      <c r="B11" s="254" t="s">
        <v>39</v>
      </c>
      <c r="C11" s="333">
        <v>0</v>
      </c>
      <c r="D11" s="324">
        <v>0</v>
      </c>
      <c r="E11" s="333">
        <v>4</v>
      </c>
      <c r="F11" s="324">
        <v>6643931</v>
      </c>
      <c r="G11" s="352">
        <v>4</v>
      </c>
      <c r="H11" s="333">
        <v>6643931</v>
      </c>
    </row>
    <row r="12" spans="2:8" ht="16.5" customHeight="1" thickBot="1">
      <c r="B12" s="354" t="s">
        <v>0</v>
      </c>
      <c r="C12" s="347">
        <f t="shared" ref="C12:H12" si="0">SUM(C8:C11)</f>
        <v>6</v>
      </c>
      <c r="D12" s="347">
        <f t="shared" si="0"/>
        <v>52768600</v>
      </c>
      <c r="E12" s="347">
        <f t="shared" si="0"/>
        <v>5</v>
      </c>
      <c r="F12" s="347">
        <f t="shared" si="0"/>
        <v>7058048</v>
      </c>
      <c r="G12" s="347">
        <f t="shared" si="0"/>
        <v>11</v>
      </c>
      <c r="H12" s="347">
        <f t="shared" si="0"/>
        <v>59826648</v>
      </c>
    </row>
    <row r="13" spans="2:8" ht="21.95" customHeight="1" thickTop="1">
      <c r="B13" s="206"/>
      <c r="C13" s="112"/>
      <c r="D13" s="112"/>
      <c r="E13" s="112"/>
      <c r="F13" s="112"/>
      <c r="G13" s="112"/>
      <c r="H13" s="112"/>
    </row>
  </sheetData>
  <mergeCells count="7">
    <mergeCell ref="B4:H4"/>
    <mergeCell ref="B5:C5"/>
    <mergeCell ref="G5:H5"/>
    <mergeCell ref="B6:B7"/>
    <mergeCell ref="C6:D6"/>
    <mergeCell ref="E6:F6"/>
    <mergeCell ref="G6:H6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B1:F14"/>
  <sheetViews>
    <sheetView rightToLeft="1" view="pageBreakPreview" zoomScaleSheetLayoutView="100" workbookViewId="0">
      <selection activeCell="N3" sqref="N3"/>
    </sheetView>
  </sheetViews>
  <sheetFormatPr defaultRowHeight="21.95" customHeight="1"/>
  <cols>
    <col min="1" max="1" width="4.28515625" style="74" customWidth="1"/>
    <col min="2" max="2" width="30.140625" style="193" bestFit="1" customWidth="1"/>
    <col min="3" max="3" width="7.85546875" style="74" bestFit="1" customWidth="1"/>
    <col min="4" max="4" width="17.28515625" style="74" bestFit="1" customWidth="1"/>
    <col min="5" max="5" width="7.85546875" style="74" bestFit="1" customWidth="1"/>
    <col min="6" max="6" width="17.28515625" style="74" bestFit="1" customWidth="1"/>
    <col min="7" max="16384" width="9.140625" style="74"/>
  </cols>
  <sheetData>
    <row r="1" spans="2:6" ht="57.75" customHeight="1"/>
    <row r="2" spans="2:6" ht="18">
      <c r="B2" s="374" t="s">
        <v>127</v>
      </c>
      <c r="C2" s="374"/>
      <c r="D2" s="374"/>
      <c r="E2" s="374"/>
      <c r="F2" s="374"/>
    </row>
    <row r="3" spans="2:6" ht="21.95" customHeight="1">
      <c r="B3" s="200"/>
      <c r="C3" s="130"/>
      <c r="D3" s="130"/>
      <c r="E3" s="130"/>
      <c r="F3" s="130"/>
    </row>
    <row r="4" spans="2:6" ht="21.95" customHeight="1" thickBot="1">
      <c r="B4" s="383" t="s">
        <v>108</v>
      </c>
      <c r="C4" s="383"/>
      <c r="D4" s="111"/>
      <c r="E4" s="379" t="s">
        <v>77</v>
      </c>
      <c r="F4" s="379" t="s">
        <v>77</v>
      </c>
    </row>
    <row r="5" spans="2:6" ht="21.95" customHeight="1" thickTop="1">
      <c r="B5" s="213" t="s">
        <v>18</v>
      </c>
      <c r="C5" s="372" t="s">
        <v>69</v>
      </c>
      <c r="D5" s="372"/>
      <c r="E5" s="372" t="s">
        <v>0</v>
      </c>
      <c r="F5" s="372"/>
    </row>
    <row r="6" spans="2:6" ht="21.95" customHeight="1" thickBot="1">
      <c r="B6" s="214"/>
      <c r="C6" s="69" t="s">
        <v>13</v>
      </c>
      <c r="D6" s="69" t="s">
        <v>14</v>
      </c>
      <c r="E6" s="69" t="s">
        <v>13</v>
      </c>
      <c r="F6" s="69" t="s">
        <v>14</v>
      </c>
    </row>
    <row r="7" spans="2:6" ht="16.5" customHeight="1">
      <c r="B7" s="256" t="s">
        <v>24</v>
      </c>
      <c r="C7" s="344">
        <v>1</v>
      </c>
      <c r="D7" s="345">
        <v>695730</v>
      </c>
      <c r="E7" s="344">
        <v>1</v>
      </c>
      <c r="F7" s="345">
        <v>695730</v>
      </c>
    </row>
    <row r="8" spans="2:6" ht="16.5" customHeight="1">
      <c r="B8" s="254" t="s">
        <v>42</v>
      </c>
      <c r="C8" s="333">
        <v>1</v>
      </c>
      <c r="D8" s="324">
        <v>455874</v>
      </c>
      <c r="E8" s="333">
        <v>1</v>
      </c>
      <c r="F8" s="324">
        <v>455874</v>
      </c>
    </row>
    <row r="9" spans="2:6" ht="16.5" customHeight="1">
      <c r="B9" s="252" t="s">
        <v>43</v>
      </c>
      <c r="C9" s="343">
        <v>3</v>
      </c>
      <c r="D9" s="325">
        <v>2293452</v>
      </c>
      <c r="E9" s="343">
        <v>3</v>
      </c>
      <c r="F9" s="325">
        <v>2293452</v>
      </c>
    </row>
    <row r="10" spans="2:6" ht="16.5" customHeight="1" thickBot="1">
      <c r="B10" s="254" t="s">
        <v>39</v>
      </c>
      <c r="C10" s="333">
        <v>25</v>
      </c>
      <c r="D10" s="324">
        <v>21807526</v>
      </c>
      <c r="E10" s="333">
        <v>25</v>
      </c>
      <c r="F10" s="324">
        <v>21807526</v>
      </c>
    </row>
    <row r="11" spans="2:6" ht="16.5" customHeight="1" thickBot="1">
      <c r="B11" s="354" t="s">
        <v>0</v>
      </c>
      <c r="C11" s="347">
        <f>SUM(C7:C10)</f>
        <v>30</v>
      </c>
      <c r="D11" s="347">
        <f>SUM(D7:D10)</f>
        <v>25252582</v>
      </c>
      <c r="E11" s="347">
        <f>SUM(E7:E10)</f>
        <v>30</v>
      </c>
      <c r="F11" s="347">
        <f>SUM(F7:F10)</f>
        <v>25252582</v>
      </c>
    </row>
    <row r="12" spans="2:6" ht="21.95" customHeight="1" thickTop="1">
      <c r="B12" s="206"/>
      <c r="C12" s="112"/>
      <c r="D12" s="112"/>
      <c r="E12" s="112"/>
      <c r="F12" s="112"/>
    </row>
    <row r="13" spans="2:6" ht="21.95" customHeight="1">
      <c r="B13" s="206"/>
      <c r="C13" s="112"/>
      <c r="D13" s="112"/>
      <c r="E13" s="112"/>
      <c r="F13" s="334"/>
    </row>
    <row r="14" spans="2:6" ht="21.95" customHeight="1">
      <c r="B14" s="206"/>
      <c r="C14" s="112"/>
      <c r="D14" s="112"/>
      <c r="E14" s="112"/>
      <c r="F14" s="112"/>
    </row>
  </sheetData>
  <mergeCells count="5">
    <mergeCell ref="B2:F2"/>
    <mergeCell ref="B4:C4"/>
    <mergeCell ref="E4:F4"/>
    <mergeCell ref="C5:D5"/>
    <mergeCell ref="E5:F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B1:H14"/>
  <sheetViews>
    <sheetView rightToLeft="1" view="pageBreakPreview" zoomScale="80" zoomScaleSheetLayoutView="80" workbookViewId="0">
      <selection activeCell="L1" sqref="L1"/>
    </sheetView>
  </sheetViews>
  <sheetFormatPr defaultRowHeight="21.95" customHeight="1"/>
  <cols>
    <col min="1" max="1" width="2.28515625" style="74" customWidth="1"/>
    <col min="2" max="2" width="30.140625" style="193" bestFit="1" customWidth="1"/>
    <col min="3" max="3" width="7.85546875" style="74" bestFit="1" customWidth="1"/>
    <col min="4" max="4" width="17.85546875" style="74" bestFit="1" customWidth="1"/>
    <col min="5" max="5" width="7.85546875" style="74" bestFit="1" customWidth="1"/>
    <col min="6" max="6" width="14.7109375" style="74" bestFit="1" customWidth="1"/>
    <col min="7" max="7" width="7.85546875" style="74" bestFit="1" customWidth="1"/>
    <col min="8" max="8" width="17.85546875" style="74" bestFit="1" customWidth="1"/>
    <col min="9" max="10" width="12" style="74" customWidth="1"/>
    <col min="11" max="12" width="31.85546875" style="74" customWidth="1"/>
    <col min="13" max="16384" width="9.140625" style="74"/>
  </cols>
  <sheetData>
    <row r="1" spans="2:8" ht="57.75" customHeight="1"/>
    <row r="2" spans="2:8" ht="21.95" customHeight="1">
      <c r="B2" s="370" t="s">
        <v>128</v>
      </c>
      <c r="C2" s="370"/>
      <c r="D2" s="370"/>
      <c r="E2" s="370"/>
      <c r="F2" s="370"/>
      <c r="G2" s="370"/>
      <c r="H2" s="370"/>
    </row>
    <row r="3" spans="2:8" ht="21.95" customHeight="1" thickBot="1">
      <c r="B3" s="383" t="s">
        <v>158</v>
      </c>
      <c r="C3" s="383"/>
      <c r="D3" s="129"/>
      <c r="E3" s="111"/>
      <c r="F3" s="111"/>
      <c r="G3" s="379" t="s">
        <v>77</v>
      </c>
      <c r="H3" s="379" t="s">
        <v>77</v>
      </c>
    </row>
    <row r="4" spans="2:8" ht="21.95" customHeight="1" thickTop="1">
      <c r="B4" s="384" t="s">
        <v>18</v>
      </c>
      <c r="C4" s="372" t="s">
        <v>69</v>
      </c>
      <c r="D4" s="372"/>
      <c r="E4" s="372" t="s">
        <v>70</v>
      </c>
      <c r="F4" s="372"/>
      <c r="G4" s="372" t="s">
        <v>0</v>
      </c>
      <c r="H4" s="372"/>
    </row>
    <row r="5" spans="2:8" ht="21.95" customHeight="1" thickBot="1">
      <c r="B5" s="385"/>
      <c r="C5" s="69" t="s">
        <v>13</v>
      </c>
      <c r="D5" s="69" t="s">
        <v>14</v>
      </c>
      <c r="E5" s="69" t="s">
        <v>13</v>
      </c>
      <c r="F5" s="69" t="s">
        <v>14</v>
      </c>
      <c r="G5" s="69" t="s">
        <v>13</v>
      </c>
      <c r="H5" s="69" t="s">
        <v>14</v>
      </c>
    </row>
    <row r="6" spans="2:8" ht="16.5" customHeight="1">
      <c r="B6" s="215" t="s">
        <v>22</v>
      </c>
      <c r="C6" s="350">
        <v>1</v>
      </c>
      <c r="D6" s="350">
        <v>1638567</v>
      </c>
      <c r="E6" s="350">
        <v>0</v>
      </c>
      <c r="F6" s="350">
        <v>0</v>
      </c>
      <c r="G6" s="82">
        <v>1</v>
      </c>
      <c r="H6" s="350">
        <v>1638567</v>
      </c>
    </row>
    <row r="7" spans="2:8" ht="16.5" customHeight="1">
      <c r="B7" s="254" t="s">
        <v>23</v>
      </c>
      <c r="C7" s="324">
        <v>0</v>
      </c>
      <c r="D7" s="324">
        <v>0</v>
      </c>
      <c r="E7" s="324">
        <v>1</v>
      </c>
      <c r="F7" s="324">
        <v>249386</v>
      </c>
      <c r="G7" s="113">
        <v>1</v>
      </c>
      <c r="H7" s="324">
        <v>249386</v>
      </c>
    </row>
    <row r="8" spans="2:8" ht="16.5" customHeight="1">
      <c r="B8" s="252" t="s">
        <v>42</v>
      </c>
      <c r="C8" s="325">
        <v>2</v>
      </c>
      <c r="D8" s="325">
        <v>12249180</v>
      </c>
      <c r="E8" s="325">
        <v>0</v>
      </c>
      <c r="F8" s="325">
        <v>0</v>
      </c>
      <c r="G8" s="338">
        <v>2</v>
      </c>
      <c r="H8" s="325">
        <v>12249180</v>
      </c>
    </row>
    <row r="9" spans="2:8" ht="16.5" customHeight="1">
      <c r="B9" s="254" t="s">
        <v>43</v>
      </c>
      <c r="C9" s="324">
        <v>3</v>
      </c>
      <c r="D9" s="324">
        <v>1341786</v>
      </c>
      <c r="E9" s="324">
        <v>0</v>
      </c>
      <c r="F9" s="324">
        <v>0</v>
      </c>
      <c r="G9" s="113">
        <v>3</v>
      </c>
      <c r="H9" s="324">
        <v>1341786</v>
      </c>
    </row>
    <row r="10" spans="2:8" ht="16.5" customHeight="1">
      <c r="B10" s="252" t="s">
        <v>30</v>
      </c>
      <c r="C10" s="325">
        <v>0</v>
      </c>
      <c r="D10" s="325">
        <v>0</v>
      </c>
      <c r="E10" s="325">
        <v>1</v>
      </c>
      <c r="F10" s="325">
        <v>682255</v>
      </c>
      <c r="G10" s="338">
        <v>1</v>
      </c>
      <c r="H10" s="325">
        <v>682255</v>
      </c>
    </row>
    <row r="11" spans="2:8" ht="16.5" customHeight="1">
      <c r="B11" s="254" t="s">
        <v>32</v>
      </c>
      <c r="C11" s="324">
        <v>2</v>
      </c>
      <c r="D11" s="324">
        <v>323034</v>
      </c>
      <c r="E11" s="324">
        <v>0</v>
      </c>
      <c r="F11" s="324">
        <v>0</v>
      </c>
      <c r="G11" s="113">
        <v>2</v>
      </c>
      <c r="H11" s="324">
        <v>323034</v>
      </c>
    </row>
    <row r="12" spans="2:8" ht="16.5" customHeight="1" thickBot="1">
      <c r="B12" s="252" t="s">
        <v>39</v>
      </c>
      <c r="C12" s="325">
        <v>40</v>
      </c>
      <c r="D12" s="325">
        <v>37671773</v>
      </c>
      <c r="E12" s="325">
        <v>1</v>
      </c>
      <c r="F12" s="325">
        <v>132310</v>
      </c>
      <c r="G12" s="338">
        <v>41</v>
      </c>
      <c r="H12" s="325">
        <v>37804083</v>
      </c>
    </row>
    <row r="13" spans="2:8" ht="16.5" customHeight="1" thickBot="1">
      <c r="B13" s="210" t="s">
        <v>0</v>
      </c>
      <c r="C13" s="108">
        <f t="shared" ref="C13:H13" si="0">SUM(C6:C12)</f>
        <v>48</v>
      </c>
      <c r="D13" s="108">
        <f t="shared" si="0"/>
        <v>53224340</v>
      </c>
      <c r="E13" s="108">
        <f t="shared" si="0"/>
        <v>3</v>
      </c>
      <c r="F13" s="108">
        <f t="shared" si="0"/>
        <v>1063951</v>
      </c>
      <c r="G13" s="108">
        <f t="shared" si="0"/>
        <v>51</v>
      </c>
      <c r="H13" s="108">
        <f t="shared" si="0"/>
        <v>54288291</v>
      </c>
    </row>
    <row r="14" spans="2:8" ht="21.95" customHeight="1" thickTop="1">
      <c r="B14" s="206"/>
      <c r="C14" s="112"/>
      <c r="D14" s="112"/>
      <c r="E14" s="112"/>
      <c r="F14" s="112"/>
      <c r="G14" s="112"/>
      <c r="H14" s="112"/>
    </row>
  </sheetData>
  <mergeCells count="7">
    <mergeCell ref="B2:H2"/>
    <mergeCell ref="B3:C3"/>
    <mergeCell ref="G3:H3"/>
    <mergeCell ref="B4:B5"/>
    <mergeCell ref="C4:D4"/>
    <mergeCell ref="E4:F4"/>
    <mergeCell ref="G4:H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B1:K15"/>
  <sheetViews>
    <sheetView rightToLeft="1" view="pageBreakPreview" zoomScaleSheetLayoutView="100" workbookViewId="0">
      <selection activeCell="K5" sqref="K5"/>
    </sheetView>
  </sheetViews>
  <sheetFormatPr defaultRowHeight="21.95" customHeight="1"/>
  <cols>
    <col min="1" max="1" width="2.28515625" style="74" customWidth="1"/>
    <col min="2" max="2" width="27.28515625" style="193" bestFit="1" customWidth="1"/>
    <col min="3" max="3" width="7.85546875" style="74" bestFit="1" customWidth="1"/>
    <col min="4" max="4" width="14.42578125" style="74" bestFit="1" customWidth="1"/>
    <col min="5" max="5" width="7.85546875" style="74" bestFit="1" customWidth="1"/>
    <col min="6" max="6" width="12.140625" style="74" bestFit="1" customWidth="1"/>
    <col min="7" max="7" width="7.85546875" style="74" customWidth="1"/>
    <col min="8" max="8" width="14.7109375" style="74" customWidth="1"/>
    <col min="9" max="16384" width="9.140625" style="74"/>
  </cols>
  <sheetData>
    <row r="1" spans="2:11" ht="41.25" customHeight="1"/>
    <row r="2" spans="2:11" ht="18">
      <c r="B2" s="370" t="s">
        <v>129</v>
      </c>
      <c r="C2" s="370"/>
      <c r="D2" s="370"/>
      <c r="E2" s="370"/>
      <c r="F2" s="370"/>
      <c r="G2" s="370"/>
      <c r="H2" s="370"/>
    </row>
    <row r="3" spans="2:11" ht="21.95" customHeight="1" thickBot="1">
      <c r="B3" s="383" t="s">
        <v>110</v>
      </c>
      <c r="C3" s="383"/>
      <c r="D3" s="105"/>
      <c r="E3" s="101"/>
      <c r="F3" s="101"/>
      <c r="G3" s="379" t="s">
        <v>77</v>
      </c>
      <c r="H3" s="379" t="s">
        <v>77</v>
      </c>
    </row>
    <row r="4" spans="2:11" ht="21.95" customHeight="1" thickTop="1">
      <c r="B4" s="380" t="s">
        <v>18</v>
      </c>
      <c r="C4" s="372" t="s">
        <v>69</v>
      </c>
      <c r="D4" s="372"/>
      <c r="E4" s="372" t="s">
        <v>70</v>
      </c>
      <c r="F4" s="372"/>
      <c r="G4" s="372" t="s">
        <v>0</v>
      </c>
      <c r="H4" s="372"/>
    </row>
    <row r="5" spans="2:11" ht="21.95" customHeight="1" thickBot="1">
      <c r="B5" s="381"/>
      <c r="C5" s="69" t="s">
        <v>13</v>
      </c>
      <c r="D5" s="69" t="s">
        <v>14</v>
      </c>
      <c r="E5" s="69" t="s">
        <v>13</v>
      </c>
      <c r="F5" s="69" t="s">
        <v>14</v>
      </c>
      <c r="G5" s="69" t="s">
        <v>13</v>
      </c>
      <c r="H5" s="69" t="s">
        <v>14</v>
      </c>
    </row>
    <row r="6" spans="2:11" ht="16.5" customHeight="1">
      <c r="B6" s="215" t="s">
        <v>22</v>
      </c>
      <c r="C6" s="182">
        <v>4</v>
      </c>
      <c r="D6" s="182">
        <v>2593250</v>
      </c>
      <c r="E6" s="182">
        <v>0</v>
      </c>
      <c r="F6" s="182">
        <v>0</v>
      </c>
      <c r="G6" s="82">
        <v>4</v>
      </c>
      <c r="H6" s="182">
        <v>2593250</v>
      </c>
      <c r="K6" s="114"/>
    </row>
    <row r="7" spans="2:11" ht="16.5" customHeight="1" thickBot="1">
      <c r="B7" s="216" t="s">
        <v>39</v>
      </c>
      <c r="C7" s="73">
        <v>1</v>
      </c>
      <c r="D7" s="73">
        <v>2557500</v>
      </c>
      <c r="E7" s="73">
        <v>1</v>
      </c>
      <c r="F7" s="113">
        <v>524121</v>
      </c>
      <c r="G7" s="73">
        <v>2</v>
      </c>
      <c r="H7" s="73">
        <v>3081621</v>
      </c>
      <c r="K7" s="114"/>
    </row>
    <row r="8" spans="2:11" ht="16.5" customHeight="1" thickBot="1">
      <c r="B8" s="354" t="s">
        <v>0</v>
      </c>
      <c r="C8" s="347">
        <f t="shared" ref="C8:G8" si="0">SUM(C6:C7)</f>
        <v>5</v>
      </c>
      <c r="D8" s="347">
        <f t="shared" si="0"/>
        <v>5150750</v>
      </c>
      <c r="E8" s="347">
        <f t="shared" si="0"/>
        <v>1</v>
      </c>
      <c r="F8" s="347">
        <f t="shared" si="0"/>
        <v>524121</v>
      </c>
      <c r="G8" s="347">
        <f t="shared" si="0"/>
        <v>6</v>
      </c>
      <c r="H8" s="347">
        <v>5674871</v>
      </c>
      <c r="K8" s="114"/>
    </row>
    <row r="9" spans="2:11" ht="21.95" customHeight="1" thickTop="1">
      <c r="B9" s="211"/>
      <c r="C9" s="115"/>
      <c r="D9" s="116"/>
      <c r="E9" s="117"/>
      <c r="F9" s="115"/>
      <c r="G9" s="115"/>
      <c r="H9" s="116"/>
      <c r="K9" s="114"/>
    </row>
    <row r="10" spans="2:11" ht="21.95" customHeight="1">
      <c r="B10" s="217"/>
      <c r="C10" s="118"/>
      <c r="D10" s="119"/>
      <c r="E10" s="120"/>
      <c r="F10" s="118"/>
      <c r="G10" s="118"/>
      <c r="H10" s="119"/>
      <c r="K10" s="114"/>
    </row>
    <row r="11" spans="2:11" ht="21.95" customHeight="1">
      <c r="K11" s="114"/>
    </row>
    <row r="12" spans="2:11" ht="21.95" customHeight="1">
      <c r="K12" s="114"/>
    </row>
    <row r="13" spans="2:11" ht="21.95" customHeight="1">
      <c r="K13" s="114"/>
    </row>
    <row r="14" spans="2:11" ht="21.95" customHeight="1">
      <c r="K14" s="114"/>
    </row>
    <row r="15" spans="2:11" ht="21.95" customHeight="1">
      <c r="K15" s="114"/>
    </row>
  </sheetData>
  <mergeCells count="7">
    <mergeCell ref="B2:H2"/>
    <mergeCell ref="B3:C3"/>
    <mergeCell ref="G3:H3"/>
    <mergeCell ref="B4:B5"/>
    <mergeCell ref="C4:D4"/>
    <mergeCell ref="E4:F4"/>
    <mergeCell ref="G4:H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B1:F11"/>
  <sheetViews>
    <sheetView rightToLeft="1" view="pageBreakPreview" zoomScale="106" zoomScaleSheetLayoutView="106" workbookViewId="0">
      <selection activeCell="L11" sqref="L11"/>
    </sheetView>
  </sheetViews>
  <sheetFormatPr defaultRowHeight="21.95" customHeight="1"/>
  <cols>
    <col min="1" max="1" width="3.140625" style="74" customWidth="1"/>
    <col min="2" max="2" width="27.28515625" style="193" bestFit="1" customWidth="1"/>
    <col min="3" max="3" width="7.85546875" style="74" bestFit="1" customWidth="1"/>
    <col min="4" max="4" width="17.85546875" style="74" bestFit="1" customWidth="1"/>
    <col min="5" max="5" width="7.85546875" style="74" bestFit="1" customWidth="1"/>
    <col min="6" max="6" width="17.85546875" style="74" bestFit="1" customWidth="1"/>
    <col min="7" max="16384" width="9.140625" style="74"/>
  </cols>
  <sheetData>
    <row r="1" spans="2:6" ht="21.75" customHeight="1"/>
    <row r="2" spans="2:6" ht="21.95" customHeight="1">
      <c r="B2" s="374" t="s">
        <v>130</v>
      </c>
      <c r="C2" s="374"/>
      <c r="D2" s="374"/>
      <c r="E2" s="374"/>
      <c r="F2" s="374"/>
    </row>
    <row r="3" spans="2:6" ht="21.95" customHeight="1" thickBot="1">
      <c r="B3" s="383" t="s">
        <v>111</v>
      </c>
      <c r="C3" s="383"/>
      <c r="D3" s="111"/>
      <c r="E3" s="379" t="s">
        <v>77</v>
      </c>
      <c r="F3" s="379" t="s">
        <v>77</v>
      </c>
    </row>
    <row r="4" spans="2:6" ht="21.95" customHeight="1" thickTop="1">
      <c r="B4" s="384" t="s">
        <v>18</v>
      </c>
      <c r="C4" s="372" t="s">
        <v>69</v>
      </c>
      <c r="D4" s="372"/>
      <c r="E4" s="372" t="s">
        <v>0</v>
      </c>
      <c r="F4" s="372"/>
    </row>
    <row r="5" spans="2:6" ht="21.95" customHeight="1" thickBot="1">
      <c r="B5" s="385"/>
      <c r="C5" s="69" t="s">
        <v>13</v>
      </c>
      <c r="D5" s="69" t="s">
        <v>14</v>
      </c>
      <c r="E5" s="69" t="s">
        <v>13</v>
      </c>
      <c r="F5" s="69" t="s">
        <v>14</v>
      </c>
    </row>
    <row r="6" spans="2:6" ht="16.5" customHeight="1">
      <c r="B6" s="208" t="s">
        <v>25</v>
      </c>
      <c r="C6" s="183">
        <v>1</v>
      </c>
      <c r="D6" s="184">
        <v>572500</v>
      </c>
      <c r="E6" s="183">
        <v>1</v>
      </c>
      <c r="F6" s="184">
        <v>572500</v>
      </c>
    </row>
    <row r="7" spans="2:6" ht="16.5" customHeight="1" thickBot="1">
      <c r="B7" s="216" t="s">
        <v>104</v>
      </c>
      <c r="C7" s="73">
        <v>65</v>
      </c>
      <c r="D7" s="73">
        <v>39057262</v>
      </c>
      <c r="E7" s="73">
        <v>65</v>
      </c>
      <c r="F7" s="113">
        <v>39057262</v>
      </c>
    </row>
    <row r="8" spans="2:6" ht="16.5" customHeight="1" thickBot="1">
      <c r="B8" s="212" t="s">
        <v>0</v>
      </c>
      <c r="C8" s="181">
        <f>SUM(C6:C7)</f>
        <v>66</v>
      </c>
      <c r="D8" s="181">
        <f>SUM(D6:D7)</f>
        <v>39629762</v>
      </c>
      <c r="E8" s="181">
        <f>SUM(E6:E7)</f>
        <v>66</v>
      </c>
      <c r="F8" s="181">
        <f>SUM(F6:F7)</f>
        <v>39629762</v>
      </c>
    </row>
    <row r="9" spans="2:6" ht="21.95" customHeight="1" thickTop="1">
      <c r="B9" s="206"/>
      <c r="C9" s="112"/>
      <c r="D9" s="112"/>
      <c r="E9" s="112"/>
      <c r="F9" s="112"/>
    </row>
    <row r="10" spans="2:6" ht="21.95" customHeight="1">
      <c r="B10" s="206"/>
      <c r="C10" s="112"/>
      <c r="D10" s="112"/>
      <c r="E10" s="112"/>
      <c r="F10" s="112"/>
    </row>
    <row r="11" spans="2:6" ht="21.95" customHeight="1">
      <c r="B11" s="206"/>
      <c r="C11" s="112"/>
      <c r="D11" s="112"/>
      <c r="E11" s="112"/>
      <c r="F11" s="112"/>
    </row>
  </sheetData>
  <mergeCells count="6">
    <mergeCell ref="B2:F2"/>
    <mergeCell ref="B3:C3"/>
    <mergeCell ref="E3:F3"/>
    <mergeCell ref="B4:B5"/>
    <mergeCell ref="C4:D4"/>
    <mergeCell ref="E4:F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B3:H21"/>
  <sheetViews>
    <sheetView rightToLeft="1" view="pageBreakPreview" zoomScale="80" zoomScaleSheetLayoutView="80" workbookViewId="0">
      <selection activeCell="O6" sqref="O6"/>
    </sheetView>
  </sheetViews>
  <sheetFormatPr defaultRowHeight="21.95" customHeight="1"/>
  <cols>
    <col min="1" max="1" width="2.28515625" style="74" customWidth="1"/>
    <col min="2" max="2" width="31.5703125" style="193" bestFit="1" customWidth="1"/>
    <col min="3" max="3" width="7.85546875" style="74" bestFit="1" customWidth="1"/>
    <col min="4" max="4" width="19" style="74" bestFit="1" customWidth="1"/>
    <col min="5" max="5" width="7.85546875" style="74" bestFit="1" customWidth="1"/>
    <col min="6" max="6" width="17.5703125" style="74" bestFit="1" customWidth="1"/>
    <col min="7" max="7" width="7.85546875" style="74" bestFit="1" customWidth="1"/>
    <col min="8" max="8" width="19" style="74" bestFit="1" customWidth="1"/>
    <col min="9" max="9" width="10" style="74" customWidth="1"/>
    <col min="10" max="12" width="18.5703125" style="74" customWidth="1"/>
    <col min="13" max="16384" width="9.140625" style="74"/>
  </cols>
  <sheetData>
    <row r="3" spans="2:8" ht="2.25" customHeight="1"/>
    <row r="4" spans="2:8" ht="21.95" customHeight="1">
      <c r="B4" s="374" t="s">
        <v>131</v>
      </c>
      <c r="C4" s="374"/>
      <c r="D4" s="374"/>
      <c r="E4" s="374"/>
      <c r="F4" s="374"/>
      <c r="G4" s="374"/>
      <c r="H4" s="374"/>
    </row>
    <row r="5" spans="2:8" ht="21.95" customHeight="1" thickBot="1">
      <c r="B5" s="383" t="s">
        <v>159</v>
      </c>
      <c r="C5" s="383"/>
      <c r="D5" s="124"/>
      <c r="E5" s="111"/>
      <c r="F5" s="111"/>
      <c r="G5" s="379" t="s">
        <v>77</v>
      </c>
      <c r="H5" s="379" t="s">
        <v>77</v>
      </c>
    </row>
    <row r="6" spans="2:8" ht="21.95" customHeight="1" thickTop="1">
      <c r="B6" s="384" t="s">
        <v>18</v>
      </c>
      <c r="C6" s="372" t="s">
        <v>69</v>
      </c>
      <c r="D6" s="372"/>
      <c r="E6" s="372" t="s">
        <v>70</v>
      </c>
      <c r="F6" s="372"/>
      <c r="G6" s="372" t="s">
        <v>0</v>
      </c>
      <c r="H6" s="372"/>
    </row>
    <row r="7" spans="2:8" ht="21.95" customHeight="1" thickBot="1">
      <c r="B7" s="385"/>
      <c r="C7" s="69" t="s">
        <v>13</v>
      </c>
      <c r="D7" s="69" t="s">
        <v>14</v>
      </c>
      <c r="E7" s="69" t="s">
        <v>13</v>
      </c>
      <c r="F7" s="69" t="s">
        <v>14</v>
      </c>
      <c r="G7" s="69" t="s">
        <v>13</v>
      </c>
      <c r="H7" s="69" t="s">
        <v>14</v>
      </c>
    </row>
    <row r="8" spans="2:8" ht="16.5" customHeight="1">
      <c r="B8" s="215" t="s">
        <v>36</v>
      </c>
      <c r="C8" s="350">
        <v>1</v>
      </c>
      <c r="D8" s="350">
        <v>13091300</v>
      </c>
      <c r="E8" s="350">
        <v>0</v>
      </c>
      <c r="F8" s="350">
        <v>0</v>
      </c>
      <c r="G8" s="82">
        <v>1</v>
      </c>
      <c r="H8" s="350">
        <v>13091300</v>
      </c>
    </row>
    <row r="9" spans="2:8" ht="16.5" customHeight="1">
      <c r="B9" s="254" t="s">
        <v>22</v>
      </c>
      <c r="C9" s="324">
        <v>12</v>
      </c>
      <c r="D9" s="324">
        <v>6491517</v>
      </c>
      <c r="E9" s="324">
        <v>17</v>
      </c>
      <c r="F9" s="324">
        <v>4927381</v>
      </c>
      <c r="G9" s="113">
        <v>29</v>
      </c>
      <c r="H9" s="324">
        <v>11418898</v>
      </c>
    </row>
    <row r="10" spans="2:8" ht="16.5" customHeight="1">
      <c r="B10" s="252" t="s">
        <v>23</v>
      </c>
      <c r="C10" s="325">
        <v>3</v>
      </c>
      <c r="D10" s="325">
        <v>2324802</v>
      </c>
      <c r="E10" s="325">
        <v>0</v>
      </c>
      <c r="F10" s="325">
        <v>0</v>
      </c>
      <c r="G10" s="338">
        <v>3</v>
      </c>
      <c r="H10" s="325">
        <v>2324802</v>
      </c>
    </row>
    <row r="11" spans="2:8" ht="16.5" customHeight="1">
      <c r="B11" s="254" t="s">
        <v>25</v>
      </c>
      <c r="C11" s="324">
        <v>2</v>
      </c>
      <c r="D11" s="324">
        <v>1967387</v>
      </c>
      <c r="E11" s="324">
        <v>0</v>
      </c>
      <c r="F11" s="324">
        <v>0</v>
      </c>
      <c r="G11" s="113">
        <v>2</v>
      </c>
      <c r="H11" s="324">
        <v>1967387</v>
      </c>
    </row>
    <row r="12" spans="2:8" ht="16.5" customHeight="1">
      <c r="B12" s="256" t="s">
        <v>26</v>
      </c>
      <c r="C12" s="345">
        <v>1</v>
      </c>
      <c r="D12" s="345">
        <v>449760</v>
      </c>
      <c r="E12" s="345">
        <v>0</v>
      </c>
      <c r="F12" s="345">
        <v>0</v>
      </c>
      <c r="G12" s="298">
        <v>1</v>
      </c>
      <c r="H12" s="345">
        <v>449760</v>
      </c>
    </row>
    <row r="13" spans="2:8" ht="16.5" customHeight="1">
      <c r="B13" s="254" t="s">
        <v>43</v>
      </c>
      <c r="C13" s="324">
        <v>1</v>
      </c>
      <c r="D13" s="324">
        <v>1432525</v>
      </c>
      <c r="E13" s="324">
        <v>0</v>
      </c>
      <c r="F13" s="324">
        <v>0</v>
      </c>
      <c r="G13" s="113">
        <v>1</v>
      </c>
      <c r="H13" s="324">
        <v>1432525</v>
      </c>
    </row>
    <row r="14" spans="2:8" ht="16.5" customHeight="1">
      <c r="B14" s="252" t="s">
        <v>32</v>
      </c>
      <c r="C14" s="325">
        <v>2</v>
      </c>
      <c r="D14" s="325">
        <v>3957517</v>
      </c>
      <c r="E14" s="325">
        <v>0</v>
      </c>
      <c r="F14" s="325">
        <v>0</v>
      </c>
      <c r="G14" s="338">
        <v>2</v>
      </c>
      <c r="H14" s="325">
        <v>3957517</v>
      </c>
    </row>
    <row r="15" spans="2:8" ht="16.5" customHeight="1">
      <c r="B15" s="254" t="s">
        <v>35</v>
      </c>
      <c r="C15" s="324">
        <v>1</v>
      </c>
      <c r="D15" s="324">
        <v>16808045</v>
      </c>
      <c r="E15" s="324">
        <v>0</v>
      </c>
      <c r="F15" s="324">
        <v>0</v>
      </c>
      <c r="G15" s="113">
        <v>1</v>
      </c>
      <c r="H15" s="324">
        <v>16808045</v>
      </c>
    </row>
    <row r="16" spans="2:8" ht="16.5" customHeight="1">
      <c r="B16" s="252" t="s">
        <v>74</v>
      </c>
      <c r="C16" s="325">
        <v>330</v>
      </c>
      <c r="D16" s="325">
        <v>700749312</v>
      </c>
      <c r="E16" s="325">
        <v>19</v>
      </c>
      <c r="F16" s="325">
        <v>20023126</v>
      </c>
      <c r="G16" s="338">
        <v>349</v>
      </c>
      <c r="H16" s="325">
        <v>720772438</v>
      </c>
    </row>
    <row r="17" spans="2:8" ht="16.5" customHeight="1" thickBot="1">
      <c r="B17" s="216" t="s">
        <v>52</v>
      </c>
      <c r="C17" s="73">
        <v>1</v>
      </c>
      <c r="D17" s="73">
        <v>372800</v>
      </c>
      <c r="E17" s="73">
        <v>0</v>
      </c>
      <c r="F17" s="113">
        <v>0</v>
      </c>
      <c r="G17" s="73">
        <v>1</v>
      </c>
      <c r="H17" s="73">
        <v>372800</v>
      </c>
    </row>
    <row r="18" spans="2:8" ht="16.5" customHeight="1" thickBot="1">
      <c r="B18" s="212" t="s">
        <v>0</v>
      </c>
      <c r="C18" s="347">
        <f t="shared" ref="C18:G18" si="0">SUM(C8:C17)</f>
        <v>354</v>
      </c>
      <c r="D18" s="347">
        <f t="shared" si="0"/>
        <v>747644965</v>
      </c>
      <c r="E18" s="347">
        <f t="shared" si="0"/>
        <v>36</v>
      </c>
      <c r="F18" s="347">
        <f t="shared" si="0"/>
        <v>24950507</v>
      </c>
      <c r="G18" s="347">
        <f t="shared" si="0"/>
        <v>390</v>
      </c>
      <c r="H18" s="347">
        <v>772595472</v>
      </c>
    </row>
    <row r="19" spans="2:8" ht="21.95" customHeight="1" thickTop="1">
      <c r="B19" s="206"/>
      <c r="C19" s="112"/>
      <c r="D19" s="112"/>
      <c r="E19" s="112"/>
      <c r="F19" s="112"/>
      <c r="G19" s="112"/>
      <c r="H19" s="334"/>
    </row>
    <row r="20" spans="2:8" ht="21.95" customHeight="1">
      <c r="B20" s="206"/>
      <c r="C20" s="112"/>
      <c r="D20" s="112"/>
      <c r="E20" s="112"/>
      <c r="F20" s="112"/>
      <c r="G20" s="112"/>
      <c r="H20" s="112"/>
    </row>
    <row r="21" spans="2:8" ht="21.95" customHeight="1">
      <c r="B21" s="206"/>
      <c r="C21" s="112"/>
      <c r="D21" s="112"/>
      <c r="E21" s="112"/>
      <c r="F21" s="112"/>
      <c r="G21" s="112"/>
      <c r="H21" s="112"/>
    </row>
  </sheetData>
  <mergeCells count="7">
    <mergeCell ref="B4:H4"/>
    <mergeCell ref="B5:C5"/>
    <mergeCell ref="G5:H5"/>
    <mergeCell ref="B6:B7"/>
    <mergeCell ref="C6:D6"/>
    <mergeCell ref="E6:F6"/>
    <mergeCell ref="G6:H6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H33"/>
  <sheetViews>
    <sheetView rightToLeft="1" view="pageBreakPreview" topLeftCell="B1" zoomScale="74" zoomScaleSheetLayoutView="74" workbookViewId="0">
      <selection activeCell="Q6" sqref="Q6"/>
    </sheetView>
  </sheetViews>
  <sheetFormatPr defaultRowHeight="21.95" customHeight="1"/>
  <cols>
    <col min="1" max="1" width="1.7109375" hidden="1" customWidth="1"/>
    <col min="2" max="2" width="40.7109375" bestFit="1" customWidth="1"/>
    <col min="3" max="3" width="7.85546875" bestFit="1" customWidth="1"/>
    <col min="4" max="4" width="21" bestFit="1" customWidth="1"/>
    <col min="5" max="5" width="7.85546875" bestFit="1" customWidth="1"/>
    <col min="6" max="6" width="20.140625" bestFit="1" customWidth="1"/>
    <col min="7" max="7" width="7.85546875" bestFit="1" customWidth="1"/>
    <col min="8" max="8" width="22.140625" bestFit="1" customWidth="1"/>
  </cols>
  <sheetData>
    <row r="2" spans="2:8" ht="21.95" customHeight="1">
      <c r="B2" s="374" t="s">
        <v>82</v>
      </c>
      <c r="C2" s="374"/>
      <c r="D2" s="374"/>
      <c r="E2" s="374"/>
      <c r="F2" s="374"/>
      <c r="G2" s="374"/>
      <c r="H2" s="374"/>
    </row>
    <row r="3" spans="2:8" ht="19.5" customHeight="1" thickBot="1">
      <c r="B3" s="122" t="s">
        <v>152</v>
      </c>
      <c r="C3" s="72"/>
      <c r="D3" s="121"/>
      <c r="E3" s="76"/>
      <c r="F3" s="76"/>
      <c r="G3" s="76"/>
      <c r="H3" s="61" t="s">
        <v>78</v>
      </c>
    </row>
    <row r="4" spans="2:8" ht="19.5" customHeight="1" thickTop="1">
      <c r="B4" s="372" t="s">
        <v>18</v>
      </c>
      <c r="C4" s="371" t="s">
        <v>19</v>
      </c>
      <c r="D4" s="371"/>
      <c r="E4" s="371" t="s">
        <v>20</v>
      </c>
      <c r="F4" s="371"/>
      <c r="G4" s="371" t="s">
        <v>21</v>
      </c>
      <c r="H4" s="371"/>
    </row>
    <row r="5" spans="2:8" ht="19.5" customHeight="1" thickBot="1">
      <c r="B5" s="373"/>
      <c r="C5" s="221" t="s">
        <v>13</v>
      </c>
      <c r="D5" s="222" t="s">
        <v>14</v>
      </c>
      <c r="E5" s="221" t="s">
        <v>13</v>
      </c>
      <c r="F5" s="222" t="s">
        <v>14</v>
      </c>
      <c r="G5" s="221" t="s">
        <v>13</v>
      </c>
      <c r="H5" s="221" t="s">
        <v>14</v>
      </c>
    </row>
    <row r="6" spans="2:8" ht="16.5" customHeight="1">
      <c r="B6" s="234" t="s">
        <v>80</v>
      </c>
      <c r="C6" s="235">
        <v>1</v>
      </c>
      <c r="D6" s="235">
        <v>298730</v>
      </c>
      <c r="E6" s="235">
        <v>0</v>
      </c>
      <c r="F6" s="235">
        <v>0</v>
      </c>
      <c r="G6" s="235">
        <v>1</v>
      </c>
      <c r="H6" s="235">
        <v>298730</v>
      </c>
    </row>
    <row r="7" spans="2:8" ht="16.5" customHeight="1">
      <c r="B7" s="226" t="s">
        <v>22</v>
      </c>
      <c r="C7" s="73">
        <v>8</v>
      </c>
      <c r="D7" s="73">
        <v>5879496</v>
      </c>
      <c r="E7" s="73">
        <v>37</v>
      </c>
      <c r="F7" s="73">
        <v>19908739</v>
      </c>
      <c r="G7" s="73">
        <v>45</v>
      </c>
      <c r="H7" s="73">
        <v>25788235</v>
      </c>
    </row>
    <row r="8" spans="2:8" ht="16.5" customHeight="1">
      <c r="B8" s="223" t="s">
        <v>23</v>
      </c>
      <c r="C8" s="236">
        <v>3</v>
      </c>
      <c r="D8" s="236">
        <v>474899</v>
      </c>
      <c r="E8" s="236">
        <v>17</v>
      </c>
      <c r="F8" s="236">
        <v>16006185</v>
      </c>
      <c r="G8" s="236">
        <v>20</v>
      </c>
      <c r="H8" s="236">
        <v>16481084</v>
      </c>
    </row>
    <row r="9" spans="2:8" ht="16.5" customHeight="1">
      <c r="B9" s="226" t="s">
        <v>24</v>
      </c>
      <c r="C9" s="73">
        <v>9</v>
      </c>
      <c r="D9" s="73">
        <v>6608494</v>
      </c>
      <c r="E9" s="73">
        <v>12</v>
      </c>
      <c r="F9" s="73">
        <v>43034348</v>
      </c>
      <c r="G9" s="73">
        <v>21</v>
      </c>
      <c r="H9" s="73">
        <v>49642842</v>
      </c>
    </row>
    <row r="10" spans="2:8" ht="16.5" customHeight="1">
      <c r="B10" s="223" t="s">
        <v>25</v>
      </c>
      <c r="C10" s="236">
        <v>2</v>
      </c>
      <c r="D10" s="236">
        <v>1503345</v>
      </c>
      <c r="E10" s="236">
        <v>2</v>
      </c>
      <c r="F10" s="236">
        <v>1372900</v>
      </c>
      <c r="G10" s="236">
        <v>4</v>
      </c>
      <c r="H10" s="236">
        <v>2876245</v>
      </c>
    </row>
    <row r="11" spans="2:8" ht="16.5" customHeight="1">
      <c r="B11" s="226" t="s">
        <v>26</v>
      </c>
      <c r="C11" s="73">
        <v>1</v>
      </c>
      <c r="D11" s="73">
        <v>449760</v>
      </c>
      <c r="E11" s="73">
        <v>0</v>
      </c>
      <c r="F11" s="237">
        <v>0</v>
      </c>
      <c r="G11" s="73">
        <v>1</v>
      </c>
      <c r="H11" s="73">
        <v>449760</v>
      </c>
    </row>
    <row r="12" spans="2:8" ht="16.5" customHeight="1">
      <c r="B12" s="223" t="s">
        <v>27</v>
      </c>
      <c r="C12" s="236">
        <v>3</v>
      </c>
      <c r="D12" s="236">
        <v>1324371</v>
      </c>
      <c r="E12" s="236">
        <v>2</v>
      </c>
      <c r="F12" s="235">
        <v>114850100</v>
      </c>
      <c r="G12" s="235">
        <v>5</v>
      </c>
      <c r="H12" s="235">
        <v>116174471</v>
      </c>
    </row>
    <row r="13" spans="2:8" ht="16.5" customHeight="1">
      <c r="B13" s="226" t="s">
        <v>43</v>
      </c>
      <c r="C13" s="73">
        <v>18</v>
      </c>
      <c r="D13" s="73">
        <v>20616291</v>
      </c>
      <c r="E13" s="73">
        <v>48</v>
      </c>
      <c r="F13" s="73">
        <v>742446564</v>
      </c>
      <c r="G13" s="73">
        <v>66</v>
      </c>
      <c r="H13" s="73">
        <v>763062855</v>
      </c>
    </row>
    <row r="14" spans="2:8" ht="16.5" customHeight="1">
      <c r="B14" s="223" t="s">
        <v>28</v>
      </c>
      <c r="C14" s="236">
        <v>0</v>
      </c>
      <c r="D14" s="236">
        <v>0</v>
      </c>
      <c r="E14" s="236">
        <v>1</v>
      </c>
      <c r="F14" s="236">
        <v>1217969</v>
      </c>
      <c r="G14" s="236">
        <v>1</v>
      </c>
      <c r="H14" s="236">
        <v>1217969</v>
      </c>
    </row>
    <row r="15" spans="2:8" ht="16.5" customHeight="1">
      <c r="B15" s="226" t="s">
        <v>53</v>
      </c>
      <c r="C15" s="73">
        <v>1</v>
      </c>
      <c r="D15" s="73">
        <v>86967</v>
      </c>
      <c r="E15" s="73">
        <v>0</v>
      </c>
      <c r="F15" s="73">
        <v>0</v>
      </c>
      <c r="G15" s="73">
        <v>1</v>
      </c>
      <c r="H15" s="73">
        <v>86967</v>
      </c>
    </row>
    <row r="16" spans="2:8" ht="16.5" customHeight="1">
      <c r="B16" s="223" t="s">
        <v>99</v>
      </c>
      <c r="C16" s="236">
        <v>5</v>
      </c>
      <c r="D16" s="236">
        <v>10251479</v>
      </c>
      <c r="E16" s="236">
        <v>0</v>
      </c>
      <c r="F16" s="236">
        <v>0</v>
      </c>
      <c r="G16" s="236">
        <v>5</v>
      </c>
      <c r="H16" s="236">
        <v>10251479</v>
      </c>
    </row>
    <row r="17" spans="2:8" ht="16.5" customHeight="1">
      <c r="B17" s="226" t="s">
        <v>30</v>
      </c>
      <c r="C17" s="73">
        <v>5</v>
      </c>
      <c r="D17" s="73">
        <v>4281753</v>
      </c>
      <c r="E17" s="73">
        <v>0</v>
      </c>
      <c r="F17" s="73">
        <v>0</v>
      </c>
      <c r="G17" s="73">
        <v>5</v>
      </c>
      <c r="H17" s="73">
        <v>4281753</v>
      </c>
    </row>
    <row r="18" spans="2:8" ht="16.5" customHeight="1">
      <c r="B18" s="223" t="s">
        <v>31</v>
      </c>
      <c r="C18" s="236">
        <v>2</v>
      </c>
      <c r="D18" s="236">
        <v>483599</v>
      </c>
      <c r="E18" s="236">
        <v>0</v>
      </c>
      <c r="F18" s="236">
        <v>0</v>
      </c>
      <c r="G18" s="236">
        <v>2</v>
      </c>
      <c r="H18" s="236">
        <v>483599</v>
      </c>
    </row>
    <row r="19" spans="2:8" ht="16.5" customHeight="1">
      <c r="B19" s="226" t="s">
        <v>32</v>
      </c>
      <c r="C19" s="73">
        <v>8</v>
      </c>
      <c r="D19" s="73">
        <v>10710358</v>
      </c>
      <c r="E19" s="73">
        <v>1</v>
      </c>
      <c r="F19" s="73">
        <v>225750</v>
      </c>
      <c r="G19" s="73">
        <v>9</v>
      </c>
      <c r="H19" s="73">
        <v>10936108</v>
      </c>
    </row>
    <row r="20" spans="2:8" ht="16.5" customHeight="1">
      <c r="B20" s="223" t="s">
        <v>33</v>
      </c>
      <c r="C20" s="236">
        <v>5</v>
      </c>
      <c r="D20" s="236">
        <v>4646461</v>
      </c>
      <c r="E20" s="236">
        <v>0</v>
      </c>
      <c r="F20" s="236">
        <v>0</v>
      </c>
      <c r="G20" s="236">
        <v>5</v>
      </c>
      <c r="H20" s="236">
        <v>4646461</v>
      </c>
    </row>
    <row r="21" spans="2:8" ht="16.5" customHeight="1">
      <c r="B21" s="226" t="s">
        <v>34</v>
      </c>
      <c r="C21" s="73">
        <v>2</v>
      </c>
      <c r="D21" s="73">
        <v>1604916</v>
      </c>
      <c r="E21" s="73">
        <v>2</v>
      </c>
      <c r="F21" s="237">
        <v>768255</v>
      </c>
      <c r="G21" s="73">
        <v>4</v>
      </c>
      <c r="H21" s="73">
        <v>2373171</v>
      </c>
    </row>
    <row r="22" spans="2:8" ht="16.5" customHeight="1">
      <c r="B22" s="223" t="s">
        <v>35</v>
      </c>
      <c r="C22" s="236">
        <v>1</v>
      </c>
      <c r="D22" s="236">
        <v>921586</v>
      </c>
      <c r="E22" s="236">
        <v>14</v>
      </c>
      <c r="F22" s="235">
        <v>254334610</v>
      </c>
      <c r="G22" s="235">
        <v>15</v>
      </c>
      <c r="H22" s="235">
        <v>255256196</v>
      </c>
    </row>
    <row r="23" spans="2:8" ht="16.5" customHeight="1">
      <c r="B23" s="226" t="s">
        <v>36</v>
      </c>
      <c r="C23" s="73">
        <v>2</v>
      </c>
      <c r="D23" s="73">
        <v>14738300</v>
      </c>
      <c r="E23" s="73">
        <v>0</v>
      </c>
      <c r="F23" s="73">
        <v>0</v>
      </c>
      <c r="G23" s="73">
        <v>2</v>
      </c>
      <c r="H23" s="73">
        <v>14738300</v>
      </c>
    </row>
    <row r="24" spans="2:8" ht="16.5" customHeight="1">
      <c r="B24" s="223" t="s">
        <v>37</v>
      </c>
      <c r="C24" s="236">
        <v>7</v>
      </c>
      <c r="D24" s="236">
        <v>15609969</v>
      </c>
      <c r="E24" s="236">
        <v>0</v>
      </c>
      <c r="F24" s="236">
        <v>0</v>
      </c>
      <c r="G24" s="236">
        <v>7</v>
      </c>
      <c r="H24" s="236">
        <v>15609969</v>
      </c>
    </row>
    <row r="25" spans="2:8" ht="16.5" customHeight="1">
      <c r="B25" s="226" t="s">
        <v>38</v>
      </c>
      <c r="C25" s="73">
        <v>17</v>
      </c>
      <c r="D25" s="73">
        <v>11990559</v>
      </c>
      <c r="E25" s="73">
        <v>0</v>
      </c>
      <c r="F25" s="73">
        <v>0</v>
      </c>
      <c r="G25" s="73">
        <v>17</v>
      </c>
      <c r="H25" s="73">
        <v>11990559</v>
      </c>
    </row>
    <row r="26" spans="2:8" ht="16.5" customHeight="1">
      <c r="B26" s="223" t="s">
        <v>81</v>
      </c>
      <c r="C26" s="236">
        <v>2</v>
      </c>
      <c r="D26" s="236">
        <v>442643</v>
      </c>
      <c r="E26" s="236">
        <v>0</v>
      </c>
      <c r="F26" s="236">
        <v>0</v>
      </c>
      <c r="G26" s="236">
        <v>2</v>
      </c>
      <c r="H26" s="236">
        <v>442643</v>
      </c>
    </row>
    <row r="27" spans="2:8" ht="16.5" customHeight="1" thickBot="1">
      <c r="B27" s="226" t="s">
        <v>153</v>
      </c>
      <c r="C27" s="73">
        <v>304</v>
      </c>
      <c r="D27" s="73">
        <v>1076522134</v>
      </c>
      <c r="E27" s="73">
        <v>387</v>
      </c>
      <c r="F27" s="73">
        <v>976507491</v>
      </c>
      <c r="G27" s="73">
        <v>691</v>
      </c>
      <c r="H27" s="73">
        <v>2053029625</v>
      </c>
    </row>
    <row r="28" spans="2:8" ht="16.5" customHeight="1" thickBot="1">
      <c r="B28" s="230" t="s">
        <v>0</v>
      </c>
      <c r="C28" s="231">
        <f t="shared" ref="C28:H28" si="0">SUM(C6:C27)</f>
        <v>406</v>
      </c>
      <c r="D28" s="232">
        <f t="shared" si="0"/>
        <v>1189446110</v>
      </c>
      <c r="E28" s="231">
        <f t="shared" si="0"/>
        <v>523</v>
      </c>
      <c r="F28" s="232">
        <f t="shared" si="0"/>
        <v>2170672911</v>
      </c>
      <c r="G28" s="231">
        <f>SUM(G6:G27)</f>
        <v>929</v>
      </c>
      <c r="H28" s="232">
        <f t="shared" si="0"/>
        <v>3360119021</v>
      </c>
    </row>
    <row r="29" spans="2:8" ht="21.95" customHeight="1" thickTop="1"/>
    <row r="30" spans="2:8" ht="21.95" customHeight="1">
      <c r="E30" s="38"/>
    </row>
    <row r="33" spans="5:5" ht="21.95" customHeight="1">
      <c r="E33" s="11"/>
    </row>
  </sheetData>
  <mergeCells count="5">
    <mergeCell ref="B2:H2"/>
    <mergeCell ref="B4:B5"/>
    <mergeCell ref="C4:D4"/>
    <mergeCell ref="E4:F4"/>
    <mergeCell ref="G4:H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2:H22"/>
  <sheetViews>
    <sheetView rightToLeft="1" view="pageBreakPreview" zoomScale="96" zoomScaleSheetLayoutView="96" workbookViewId="0">
      <selection activeCell="B5" sqref="B5:H11"/>
    </sheetView>
  </sheetViews>
  <sheetFormatPr defaultRowHeight="21.95" customHeight="1"/>
  <cols>
    <col min="1" max="1" width="1.140625" style="74" customWidth="1"/>
    <col min="2" max="2" width="21.28515625" style="189" bestFit="1" customWidth="1"/>
    <col min="3" max="3" width="7.85546875" style="67" bestFit="1" customWidth="1"/>
    <col min="4" max="4" width="16.42578125" style="67" customWidth="1"/>
    <col min="5" max="5" width="7.85546875" style="67" bestFit="1" customWidth="1"/>
    <col min="6" max="6" width="16.140625" style="67" bestFit="1" customWidth="1"/>
    <col min="7" max="7" width="7.85546875" style="67" bestFit="1" customWidth="1"/>
    <col min="8" max="8" width="17.85546875" style="67" bestFit="1" customWidth="1"/>
    <col min="9" max="16384" width="9.140625" style="74"/>
  </cols>
  <sheetData>
    <row r="2" spans="2:8" ht="21.95" customHeight="1">
      <c r="B2" s="377"/>
      <c r="C2" s="377"/>
      <c r="D2" s="377"/>
      <c r="E2" s="377"/>
      <c r="F2" s="377"/>
      <c r="G2" s="377"/>
      <c r="H2" s="377"/>
    </row>
    <row r="3" spans="2:8" s="75" customFormat="1" ht="21.95" customHeight="1">
      <c r="B3" s="374" t="s">
        <v>84</v>
      </c>
      <c r="C3" s="374"/>
      <c r="D3" s="374"/>
      <c r="E3" s="374"/>
      <c r="F3" s="374"/>
      <c r="G3" s="374"/>
      <c r="H3" s="374"/>
    </row>
    <row r="4" spans="2:8" ht="21.95" customHeight="1" thickBot="1">
      <c r="B4" s="378" t="s">
        <v>85</v>
      </c>
      <c r="C4" s="378"/>
      <c r="D4" s="76"/>
      <c r="E4" s="76"/>
      <c r="F4" s="76"/>
      <c r="G4" s="379" t="s">
        <v>78</v>
      </c>
      <c r="H4" s="379"/>
    </row>
    <row r="5" spans="2:8" ht="21.95" customHeight="1" thickTop="1">
      <c r="B5" s="380" t="s">
        <v>12</v>
      </c>
      <c r="C5" s="382" t="s">
        <v>40</v>
      </c>
      <c r="D5" s="382"/>
      <c r="E5" s="382" t="s">
        <v>41</v>
      </c>
      <c r="F5" s="382"/>
      <c r="G5" s="382"/>
      <c r="H5" s="382"/>
    </row>
    <row r="6" spans="2:8" ht="21.95" customHeight="1" thickBot="1">
      <c r="B6" s="381"/>
      <c r="C6" s="238" t="s">
        <v>13</v>
      </c>
      <c r="D6" s="238" t="s">
        <v>14</v>
      </c>
      <c r="E6" s="238" t="s">
        <v>13</v>
      </c>
      <c r="F6" s="238" t="s">
        <v>14</v>
      </c>
      <c r="G6" s="238" t="s">
        <v>13</v>
      </c>
      <c r="H6" s="238" t="s">
        <v>14</v>
      </c>
    </row>
    <row r="7" spans="2:8" ht="16.5" customHeight="1" thickBot="1">
      <c r="B7" s="239" t="s">
        <v>2</v>
      </c>
      <c r="C7" s="240">
        <v>1</v>
      </c>
      <c r="D7" s="241">
        <v>4270000</v>
      </c>
      <c r="E7" s="240">
        <v>1</v>
      </c>
      <c r="F7" s="241">
        <v>15225195</v>
      </c>
      <c r="G7" s="240">
        <f>C7+E7</f>
        <v>2</v>
      </c>
      <c r="H7" s="241">
        <f>D7+F7</f>
        <v>19495195</v>
      </c>
    </row>
    <row r="8" spans="2:8" s="77" customFormat="1" ht="16.5" customHeight="1" thickBot="1">
      <c r="B8" s="242" t="s">
        <v>11</v>
      </c>
      <c r="C8" s="243">
        <v>1</v>
      </c>
      <c r="D8" s="244">
        <v>575445</v>
      </c>
      <c r="E8" s="243">
        <v>0</v>
      </c>
      <c r="F8" s="244">
        <v>0</v>
      </c>
      <c r="G8" s="243">
        <f>C8+E8</f>
        <v>1</v>
      </c>
      <c r="H8" s="244">
        <f>D8+F8</f>
        <v>575445</v>
      </c>
    </row>
    <row r="9" spans="2:8" s="77" customFormat="1" ht="24.75" customHeight="1" thickTop="1" thickBot="1">
      <c r="B9" s="245" t="s">
        <v>0</v>
      </c>
      <c r="C9" s="240">
        <f t="shared" ref="C9:H9" si="0">SUM(C7:C8)</f>
        <v>2</v>
      </c>
      <c r="D9" s="241">
        <f t="shared" si="0"/>
        <v>4845445</v>
      </c>
      <c r="E9" s="241">
        <f t="shared" si="0"/>
        <v>1</v>
      </c>
      <c r="F9" s="241">
        <f t="shared" si="0"/>
        <v>15225195</v>
      </c>
      <c r="G9" s="241">
        <f t="shared" si="0"/>
        <v>3</v>
      </c>
      <c r="H9" s="241">
        <f t="shared" si="0"/>
        <v>20070640</v>
      </c>
    </row>
    <row r="10" spans="2:8" ht="21.95" customHeight="1">
      <c r="B10" s="246"/>
      <c r="C10" s="65"/>
      <c r="D10" s="65"/>
      <c r="E10" s="65"/>
      <c r="F10" s="65"/>
      <c r="G10" s="65"/>
      <c r="H10" s="65"/>
    </row>
    <row r="11" spans="2:8" ht="21.95" customHeight="1">
      <c r="B11" s="375"/>
      <c r="C11" s="375"/>
      <c r="D11" s="375"/>
      <c r="E11" s="375"/>
      <c r="F11" s="375"/>
      <c r="G11" s="247"/>
      <c r="H11" s="247"/>
    </row>
    <row r="12" spans="2:8" ht="21.95" customHeight="1">
      <c r="B12" s="376"/>
      <c r="C12" s="376"/>
      <c r="D12" s="376"/>
      <c r="E12" s="376"/>
      <c r="F12" s="78"/>
      <c r="G12" s="78"/>
      <c r="H12" s="78"/>
    </row>
    <row r="22" spans="6:6" ht="21.95" customHeight="1">
      <c r="F22" s="79"/>
    </row>
  </sheetData>
  <mergeCells count="10">
    <mergeCell ref="B11:F11"/>
    <mergeCell ref="B12:E12"/>
    <mergeCell ref="B2:H2"/>
    <mergeCell ref="B3:H3"/>
    <mergeCell ref="B4:C4"/>
    <mergeCell ref="G4:H4"/>
    <mergeCell ref="B5:B6"/>
    <mergeCell ref="C5:D5"/>
    <mergeCell ref="E5:F5"/>
    <mergeCell ref="G5:H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1"/>
  <sheetViews>
    <sheetView rightToLeft="1" view="pageBreakPreview" topLeftCell="B3" zoomScaleSheetLayoutView="100" workbookViewId="0">
      <selection activeCell="K12" sqref="K12"/>
    </sheetView>
  </sheetViews>
  <sheetFormatPr defaultRowHeight="21.95" customHeight="1"/>
  <cols>
    <col min="1" max="1" width="2" style="74" hidden="1" customWidth="1"/>
    <col min="2" max="2" width="27.85546875" style="189" bestFit="1" customWidth="1"/>
    <col min="3" max="3" width="7.85546875" style="67" bestFit="1" customWidth="1"/>
    <col min="4" max="4" width="15.5703125" style="67" bestFit="1" customWidth="1"/>
    <col min="5" max="5" width="7.85546875" style="67" bestFit="1" customWidth="1"/>
    <col min="6" max="6" width="16.140625" style="67" bestFit="1" customWidth="1"/>
    <col min="7" max="7" width="7.85546875" style="67" bestFit="1" customWidth="1"/>
    <col min="8" max="8" width="17.85546875" style="67" bestFit="1" customWidth="1"/>
    <col min="9" max="16384" width="9.140625" style="74"/>
  </cols>
  <sheetData>
    <row r="1" spans="2:8" ht="51" customHeight="1">
      <c r="B1" s="377"/>
      <c r="C1" s="377"/>
      <c r="D1" s="377"/>
      <c r="E1" s="377"/>
      <c r="F1" s="377"/>
      <c r="G1" s="377"/>
      <c r="H1" s="377"/>
    </row>
    <row r="2" spans="2:8" ht="21.95" customHeight="1">
      <c r="B2" s="374" t="s">
        <v>87</v>
      </c>
      <c r="C2" s="374"/>
      <c r="D2" s="374"/>
      <c r="E2" s="374"/>
      <c r="F2" s="374"/>
      <c r="G2" s="374"/>
      <c r="H2" s="374"/>
    </row>
    <row r="3" spans="2:8" ht="21.95" customHeight="1" thickBot="1">
      <c r="B3" s="383" t="s">
        <v>86</v>
      </c>
      <c r="C3" s="383"/>
      <c r="D3" s="76"/>
      <c r="E3" s="76"/>
      <c r="F3" s="76"/>
      <c r="G3" s="379" t="s">
        <v>77</v>
      </c>
      <c r="H3" s="379"/>
    </row>
    <row r="4" spans="2:8" ht="21.95" customHeight="1" thickTop="1">
      <c r="B4" s="384" t="s">
        <v>18</v>
      </c>
      <c r="C4" s="372" t="s">
        <v>40</v>
      </c>
      <c r="D4" s="372"/>
      <c r="E4" s="372"/>
      <c r="F4" s="372"/>
      <c r="G4" s="372" t="s">
        <v>0</v>
      </c>
      <c r="H4" s="372"/>
    </row>
    <row r="5" spans="2:8" ht="21.95" customHeight="1" thickBot="1">
      <c r="B5" s="385"/>
      <c r="C5" s="70" t="s">
        <v>13</v>
      </c>
      <c r="D5" s="180" t="s">
        <v>14</v>
      </c>
      <c r="E5" s="180" t="s">
        <v>13</v>
      </c>
      <c r="F5" s="70" t="s">
        <v>14</v>
      </c>
      <c r="G5" s="69" t="s">
        <v>13</v>
      </c>
      <c r="H5" s="175" t="s">
        <v>14</v>
      </c>
    </row>
    <row r="6" spans="2:8" ht="16.5" customHeight="1" thickBot="1">
      <c r="B6" s="239" t="s">
        <v>39</v>
      </c>
      <c r="C6" s="248">
        <v>2</v>
      </c>
      <c r="D6" s="249">
        <v>4845445</v>
      </c>
      <c r="E6" s="249">
        <v>1</v>
      </c>
      <c r="F6" s="249">
        <v>15225195</v>
      </c>
      <c r="G6" s="249">
        <v>3</v>
      </c>
      <c r="H6" s="249">
        <v>20070640</v>
      </c>
    </row>
    <row r="7" spans="2:8" ht="16.5" customHeight="1" thickBot="1">
      <c r="B7" s="242" t="s">
        <v>0</v>
      </c>
      <c r="C7" s="250">
        <f t="shared" ref="C7:H7" si="0">SUM(C6:C6)</f>
        <v>2</v>
      </c>
      <c r="D7" s="251">
        <f t="shared" si="0"/>
        <v>4845445</v>
      </c>
      <c r="E7" s="250">
        <f t="shared" si="0"/>
        <v>1</v>
      </c>
      <c r="F7" s="251">
        <f t="shared" si="0"/>
        <v>15225195</v>
      </c>
      <c r="G7" s="250">
        <f t="shared" si="0"/>
        <v>3</v>
      </c>
      <c r="H7" s="251">
        <f t="shared" si="0"/>
        <v>20070640</v>
      </c>
    </row>
    <row r="8" spans="2:8" ht="21.95" customHeight="1" thickTop="1">
      <c r="B8" s="246"/>
      <c r="C8" s="65"/>
      <c r="D8" s="65"/>
      <c r="E8" s="65"/>
      <c r="F8" s="65"/>
      <c r="G8" s="65"/>
      <c r="H8" s="65"/>
    </row>
    <row r="9" spans="2:8" ht="21.95" customHeight="1">
      <c r="B9" s="246"/>
      <c r="C9" s="65"/>
      <c r="D9" s="65"/>
      <c r="E9" s="65"/>
      <c r="F9" s="65"/>
      <c r="G9" s="65"/>
      <c r="H9" s="65"/>
    </row>
    <row r="10" spans="2:8" ht="21.95" customHeight="1">
      <c r="B10" s="246"/>
      <c r="C10" s="65"/>
      <c r="D10" s="65"/>
      <c r="E10" s="65"/>
      <c r="F10" s="65"/>
      <c r="G10" s="65"/>
      <c r="H10" s="65"/>
    </row>
    <row r="11" spans="2:8" ht="21.95" customHeight="1">
      <c r="B11" s="246"/>
      <c r="C11" s="65"/>
      <c r="D11" s="65"/>
      <c r="E11" s="65"/>
      <c r="F11" s="65"/>
      <c r="G11" s="65"/>
      <c r="H11" s="65"/>
    </row>
    <row r="21" spans="6:6" ht="21.95" customHeight="1">
      <c r="F21" s="79"/>
    </row>
  </sheetData>
  <mergeCells count="8">
    <mergeCell ref="G4:H4"/>
    <mergeCell ref="B1:H1"/>
    <mergeCell ref="B2:H2"/>
    <mergeCell ref="B3:C3"/>
    <mergeCell ref="G3:H3"/>
    <mergeCell ref="B4:B5"/>
    <mergeCell ref="C4:D4"/>
    <mergeCell ref="E4:F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V28"/>
  <sheetViews>
    <sheetView rightToLeft="1" view="pageBreakPreview" topLeftCell="A2" zoomScale="73" zoomScaleSheetLayoutView="73" workbookViewId="0">
      <selection activeCell="S22" sqref="S22"/>
    </sheetView>
  </sheetViews>
  <sheetFormatPr defaultRowHeight="21.95" customHeight="1"/>
  <cols>
    <col min="1" max="1" width="2.140625" style="74" customWidth="1"/>
    <col min="2" max="2" width="11.42578125" style="189" bestFit="1" customWidth="1"/>
    <col min="3" max="3" width="4.85546875" style="67" bestFit="1" customWidth="1"/>
    <col min="4" max="4" width="12.140625" style="67" bestFit="1" customWidth="1"/>
    <col min="5" max="5" width="4.85546875" style="67" bestFit="1" customWidth="1"/>
    <col min="6" max="6" width="14.85546875" style="67" bestFit="1" customWidth="1"/>
    <col min="7" max="7" width="4.85546875" style="67" bestFit="1" customWidth="1"/>
    <col min="8" max="8" width="14.85546875" style="67" bestFit="1" customWidth="1"/>
    <col min="9" max="9" width="5.42578125" style="67" bestFit="1" customWidth="1"/>
    <col min="10" max="10" width="14.85546875" style="67" bestFit="1" customWidth="1"/>
    <col min="11" max="11" width="5.42578125" style="67" bestFit="1" customWidth="1"/>
    <col min="12" max="12" width="14.85546875" style="67" bestFit="1" customWidth="1"/>
    <col min="13" max="13" width="5.42578125" style="67" bestFit="1" customWidth="1"/>
    <col min="14" max="14" width="17" style="67" bestFit="1" customWidth="1"/>
    <col min="15" max="15" width="14" style="74" customWidth="1"/>
    <col min="16" max="16" width="11" style="74" bestFit="1" customWidth="1"/>
    <col min="17" max="17" width="9.140625" style="74"/>
    <col min="18" max="18" width="10.140625" style="74" bestFit="1" customWidth="1"/>
    <col min="19" max="16384" width="9.140625" style="74"/>
  </cols>
  <sheetData>
    <row r="2" spans="1:22" ht="21.95" customHeight="1">
      <c r="B2" s="374" t="s">
        <v>89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</row>
    <row r="3" spans="1:22" ht="21.95" customHeight="1" thickBot="1">
      <c r="B3" s="383" t="s">
        <v>88</v>
      </c>
      <c r="C3" s="383"/>
      <c r="D3" s="76"/>
      <c r="E3" s="76"/>
      <c r="F3" s="76"/>
      <c r="G3" s="76"/>
      <c r="H3" s="76"/>
      <c r="I3" s="76"/>
      <c r="J3" s="76"/>
      <c r="K3" s="76"/>
      <c r="L3" s="76"/>
      <c r="M3" s="379" t="s">
        <v>77</v>
      </c>
      <c r="N3" s="379"/>
    </row>
    <row r="4" spans="1:22" ht="21.95" customHeight="1" thickTop="1">
      <c r="B4" s="384" t="s">
        <v>146</v>
      </c>
      <c r="C4" s="372" t="s">
        <v>140</v>
      </c>
      <c r="D4" s="372"/>
      <c r="E4" s="372" t="s">
        <v>141</v>
      </c>
      <c r="F4" s="372"/>
      <c r="G4" s="372" t="s">
        <v>142</v>
      </c>
      <c r="H4" s="372"/>
      <c r="I4" s="372" t="s">
        <v>143</v>
      </c>
      <c r="J4" s="372"/>
      <c r="K4" s="372" t="s">
        <v>144</v>
      </c>
      <c r="L4" s="372"/>
      <c r="M4" s="372" t="s">
        <v>0</v>
      </c>
      <c r="N4" s="372"/>
    </row>
    <row r="5" spans="1:22" ht="21.95" customHeight="1" thickBot="1">
      <c r="B5" s="385"/>
      <c r="C5" s="174" t="s">
        <v>13</v>
      </c>
      <c r="D5" s="175" t="s">
        <v>14</v>
      </c>
      <c r="E5" s="174" t="s">
        <v>13</v>
      </c>
      <c r="F5" s="175" t="s">
        <v>14</v>
      </c>
      <c r="G5" s="174" t="s">
        <v>13</v>
      </c>
      <c r="H5" s="175" t="s">
        <v>14</v>
      </c>
      <c r="I5" s="174" t="s">
        <v>13</v>
      </c>
      <c r="J5" s="175" t="s">
        <v>14</v>
      </c>
      <c r="K5" s="174" t="s">
        <v>13</v>
      </c>
      <c r="L5" s="175" t="s">
        <v>14</v>
      </c>
      <c r="M5" s="174" t="s">
        <v>13</v>
      </c>
      <c r="N5" s="175" t="s">
        <v>14</v>
      </c>
    </row>
    <row r="6" spans="1:22" ht="16.5" customHeight="1">
      <c r="B6" s="252" t="s">
        <v>17</v>
      </c>
      <c r="C6" s="224">
        <v>0</v>
      </c>
      <c r="D6" s="224">
        <v>0</v>
      </c>
      <c r="E6" s="224">
        <v>0</v>
      </c>
      <c r="F6" s="253">
        <v>0</v>
      </c>
      <c r="G6" s="224">
        <v>0</v>
      </c>
      <c r="H6" s="225">
        <v>0</v>
      </c>
      <c r="I6" s="224">
        <v>0</v>
      </c>
      <c r="J6" s="224">
        <v>0</v>
      </c>
      <c r="K6" s="224">
        <v>2</v>
      </c>
      <c r="L6" s="225">
        <v>819561</v>
      </c>
      <c r="M6" s="224">
        <v>2</v>
      </c>
      <c r="N6" s="253">
        <v>819561</v>
      </c>
      <c r="O6" s="80"/>
      <c r="P6" s="81"/>
    </row>
    <row r="7" spans="1:22" ht="16.5" customHeight="1">
      <c r="B7" s="254" t="s">
        <v>1</v>
      </c>
      <c r="C7" s="227">
        <v>1</v>
      </c>
      <c r="D7" s="228">
        <v>27595</v>
      </c>
      <c r="E7" s="227">
        <v>1</v>
      </c>
      <c r="F7" s="255">
        <v>579353</v>
      </c>
      <c r="G7" s="227">
        <v>1</v>
      </c>
      <c r="H7" s="228">
        <v>330992</v>
      </c>
      <c r="I7" s="227">
        <v>0</v>
      </c>
      <c r="J7" s="228">
        <v>0</v>
      </c>
      <c r="K7" s="227">
        <v>7</v>
      </c>
      <c r="L7" s="228">
        <v>2498101</v>
      </c>
      <c r="M7" s="227">
        <v>10</v>
      </c>
      <c r="N7" s="255">
        <v>3436041</v>
      </c>
      <c r="O7" s="80"/>
      <c r="P7" s="81"/>
    </row>
    <row r="8" spans="1:22" s="77" customFormat="1" ht="16.5" customHeight="1">
      <c r="A8" s="74"/>
      <c r="B8" s="256" t="s">
        <v>2</v>
      </c>
      <c r="C8" s="257">
        <v>1</v>
      </c>
      <c r="D8" s="258">
        <v>477000</v>
      </c>
      <c r="E8" s="257">
        <v>7</v>
      </c>
      <c r="F8" s="82">
        <v>27907370</v>
      </c>
      <c r="G8" s="257">
        <v>5</v>
      </c>
      <c r="H8" s="258">
        <v>246903362</v>
      </c>
      <c r="I8" s="257">
        <v>20</v>
      </c>
      <c r="J8" s="258">
        <v>23327667</v>
      </c>
      <c r="K8" s="257">
        <v>38</v>
      </c>
      <c r="L8" s="258">
        <v>46763208</v>
      </c>
      <c r="M8" s="257">
        <v>71</v>
      </c>
      <c r="N8" s="82">
        <v>345378607</v>
      </c>
      <c r="O8" s="83"/>
      <c r="P8" s="84"/>
    </row>
    <row r="9" spans="1:22" s="85" customFormat="1" ht="16.5" customHeight="1">
      <c r="A9" s="74"/>
      <c r="B9" s="254" t="s">
        <v>3</v>
      </c>
      <c r="C9" s="227">
        <v>0</v>
      </c>
      <c r="D9" s="228">
        <v>0</v>
      </c>
      <c r="E9" s="227">
        <v>0</v>
      </c>
      <c r="F9" s="255">
        <v>0</v>
      </c>
      <c r="G9" s="227">
        <v>10</v>
      </c>
      <c r="H9" s="228">
        <v>11607423</v>
      </c>
      <c r="I9" s="227">
        <v>25</v>
      </c>
      <c r="J9" s="228">
        <v>35965081</v>
      </c>
      <c r="K9" s="227">
        <v>28</v>
      </c>
      <c r="L9" s="228">
        <v>16943102</v>
      </c>
      <c r="M9" s="227">
        <v>63</v>
      </c>
      <c r="N9" s="255">
        <v>64515606</v>
      </c>
      <c r="O9" s="83"/>
      <c r="P9" s="84"/>
      <c r="Q9" s="77"/>
      <c r="R9" s="77"/>
      <c r="S9" s="77"/>
      <c r="T9" s="77"/>
      <c r="U9" s="77"/>
      <c r="V9" s="77"/>
    </row>
    <row r="10" spans="1:22" s="77" customFormat="1" ht="16.5" customHeight="1">
      <c r="A10" s="74"/>
      <c r="B10" s="256" t="s">
        <v>4</v>
      </c>
      <c r="C10" s="224">
        <v>0</v>
      </c>
      <c r="D10" s="225">
        <v>0</v>
      </c>
      <c r="E10" s="224">
        <v>0</v>
      </c>
      <c r="F10" s="253">
        <v>0</v>
      </c>
      <c r="G10" s="224">
        <v>0</v>
      </c>
      <c r="H10" s="225">
        <v>0</v>
      </c>
      <c r="I10" s="257">
        <v>1</v>
      </c>
      <c r="J10" s="258">
        <v>1566100</v>
      </c>
      <c r="K10" s="257">
        <v>4</v>
      </c>
      <c r="L10" s="258">
        <v>333221318</v>
      </c>
      <c r="M10" s="257">
        <v>5</v>
      </c>
      <c r="N10" s="82">
        <v>334787418</v>
      </c>
      <c r="O10" s="83"/>
      <c r="P10" s="84"/>
    </row>
    <row r="11" spans="1:22" s="85" customFormat="1" ht="16.5" customHeight="1">
      <c r="A11" s="74"/>
      <c r="B11" s="254" t="s">
        <v>9</v>
      </c>
      <c r="C11" s="227">
        <v>0</v>
      </c>
      <c r="D11" s="228">
        <v>0</v>
      </c>
      <c r="E11" s="227">
        <v>1</v>
      </c>
      <c r="F11" s="255">
        <v>49570</v>
      </c>
      <c r="G11" s="227">
        <v>2</v>
      </c>
      <c r="H11" s="228">
        <v>3112460</v>
      </c>
      <c r="I11" s="227">
        <v>3</v>
      </c>
      <c r="J11" s="228">
        <v>1472449</v>
      </c>
      <c r="K11" s="227">
        <v>1</v>
      </c>
      <c r="L11" s="228">
        <v>597500</v>
      </c>
      <c r="M11" s="227">
        <v>7</v>
      </c>
      <c r="N11" s="255">
        <v>5231979</v>
      </c>
      <c r="O11" s="83"/>
      <c r="P11" s="84"/>
      <c r="Q11" s="77"/>
      <c r="R11" s="77"/>
      <c r="S11" s="77"/>
      <c r="T11" s="77"/>
      <c r="U11" s="77"/>
      <c r="V11" s="77"/>
    </row>
    <row r="12" spans="1:22" ht="16.5" customHeight="1">
      <c r="B12" s="252" t="s">
        <v>5</v>
      </c>
      <c r="C12" s="224">
        <v>0</v>
      </c>
      <c r="D12" s="225">
        <v>0</v>
      </c>
      <c r="E12" s="224">
        <v>0</v>
      </c>
      <c r="F12" s="253">
        <v>0</v>
      </c>
      <c r="G12" s="224">
        <v>0</v>
      </c>
      <c r="H12" s="225">
        <v>0</v>
      </c>
      <c r="I12" s="224">
        <v>4</v>
      </c>
      <c r="J12" s="225">
        <v>1338502</v>
      </c>
      <c r="K12" s="224">
        <v>1</v>
      </c>
      <c r="L12" s="225">
        <v>460000</v>
      </c>
      <c r="M12" s="224">
        <v>5</v>
      </c>
      <c r="N12" s="253">
        <v>1798502</v>
      </c>
      <c r="O12" s="80"/>
      <c r="P12" s="81"/>
    </row>
    <row r="13" spans="1:22" ht="16.5" customHeight="1">
      <c r="B13" s="254" t="s">
        <v>6</v>
      </c>
      <c r="C13" s="227">
        <v>0</v>
      </c>
      <c r="D13" s="228">
        <v>0</v>
      </c>
      <c r="E13" s="227">
        <v>0</v>
      </c>
      <c r="F13" s="255">
        <v>0</v>
      </c>
      <c r="G13" s="227">
        <v>0</v>
      </c>
      <c r="H13" s="228">
        <v>0</v>
      </c>
      <c r="I13" s="227">
        <v>2</v>
      </c>
      <c r="J13" s="228">
        <v>1285930</v>
      </c>
      <c r="K13" s="227">
        <v>4</v>
      </c>
      <c r="L13" s="228">
        <v>3838417</v>
      </c>
      <c r="M13" s="227">
        <v>6</v>
      </c>
      <c r="N13" s="255">
        <v>5124347</v>
      </c>
      <c r="O13" s="80"/>
      <c r="P13" s="81"/>
    </row>
    <row r="14" spans="1:22" ht="16.5" customHeight="1">
      <c r="B14" s="256" t="s">
        <v>7</v>
      </c>
      <c r="C14" s="257">
        <v>2</v>
      </c>
      <c r="D14" s="258">
        <v>763530</v>
      </c>
      <c r="E14" s="257">
        <v>5</v>
      </c>
      <c r="F14" s="82">
        <v>3978543</v>
      </c>
      <c r="G14" s="257">
        <v>1</v>
      </c>
      <c r="H14" s="258">
        <v>97284</v>
      </c>
      <c r="I14" s="257">
        <v>17</v>
      </c>
      <c r="J14" s="258">
        <v>11305939</v>
      </c>
      <c r="K14" s="257">
        <v>5</v>
      </c>
      <c r="L14" s="258">
        <v>2381244</v>
      </c>
      <c r="M14" s="224">
        <v>30</v>
      </c>
      <c r="N14" s="253">
        <v>18526540</v>
      </c>
      <c r="O14" s="80"/>
      <c r="P14" s="81"/>
    </row>
    <row r="15" spans="1:22" ht="16.5" customHeight="1">
      <c r="B15" s="254" t="s">
        <v>8</v>
      </c>
      <c r="C15" s="227">
        <v>0</v>
      </c>
      <c r="D15" s="227">
        <v>0</v>
      </c>
      <c r="E15" s="227">
        <v>0</v>
      </c>
      <c r="F15" s="255">
        <v>0</v>
      </c>
      <c r="G15" s="227">
        <v>0</v>
      </c>
      <c r="H15" s="228">
        <v>0</v>
      </c>
      <c r="I15" s="227">
        <v>0</v>
      </c>
      <c r="J15" s="228">
        <v>0</v>
      </c>
      <c r="K15" s="227">
        <v>1</v>
      </c>
      <c r="L15" s="228">
        <v>2557500</v>
      </c>
      <c r="M15" s="227">
        <v>1</v>
      </c>
      <c r="N15" s="255">
        <v>2557500</v>
      </c>
      <c r="O15" s="80"/>
      <c r="P15" s="81"/>
    </row>
    <row r="16" spans="1:22" ht="16.5" customHeight="1">
      <c r="B16" s="252" t="s">
        <v>10</v>
      </c>
      <c r="C16" s="224">
        <v>0</v>
      </c>
      <c r="D16" s="224">
        <v>0</v>
      </c>
      <c r="E16" s="224">
        <v>6</v>
      </c>
      <c r="F16" s="10">
        <v>4362874</v>
      </c>
      <c r="G16" s="224">
        <v>0</v>
      </c>
      <c r="H16" s="224">
        <v>0</v>
      </c>
      <c r="I16" s="224">
        <v>0</v>
      </c>
      <c r="J16" s="224">
        <v>0</v>
      </c>
      <c r="K16" s="224">
        <v>1</v>
      </c>
      <c r="L16" s="225">
        <v>123415</v>
      </c>
      <c r="M16" s="224">
        <v>7</v>
      </c>
      <c r="N16" s="253">
        <v>4486289</v>
      </c>
      <c r="O16" s="80"/>
      <c r="P16" s="81"/>
    </row>
    <row r="17" spans="2:16" ht="16.5" customHeight="1" thickBot="1">
      <c r="B17" s="254" t="s">
        <v>11</v>
      </c>
      <c r="C17" s="259">
        <v>0</v>
      </c>
      <c r="D17" s="227">
        <v>0</v>
      </c>
      <c r="E17" s="260">
        <v>37</v>
      </c>
      <c r="F17" s="261">
        <v>87446652</v>
      </c>
      <c r="G17" s="260">
        <v>16</v>
      </c>
      <c r="H17" s="262">
        <v>29446585</v>
      </c>
      <c r="I17" s="260">
        <v>102</v>
      </c>
      <c r="J17" s="262">
        <v>188068209</v>
      </c>
      <c r="K17" s="260">
        <v>41</v>
      </c>
      <c r="L17" s="262">
        <v>77751634</v>
      </c>
      <c r="M17" s="263">
        <v>196</v>
      </c>
      <c r="N17" s="264">
        <v>382713080</v>
      </c>
      <c r="O17" s="80"/>
      <c r="P17" s="81"/>
    </row>
    <row r="18" spans="2:16" ht="16.5" customHeight="1" thickBot="1">
      <c r="B18" s="265" t="s">
        <v>0</v>
      </c>
      <c r="C18" s="233">
        <f t="shared" ref="C18:L18" si="0">SUM(C6:C17)</f>
        <v>4</v>
      </c>
      <c r="D18" s="232">
        <f t="shared" si="0"/>
        <v>1268125</v>
      </c>
      <c r="E18" s="233">
        <f t="shared" si="0"/>
        <v>57</v>
      </c>
      <c r="F18" s="232">
        <f t="shared" si="0"/>
        <v>124324362</v>
      </c>
      <c r="G18" s="233">
        <f t="shared" si="0"/>
        <v>35</v>
      </c>
      <c r="H18" s="232">
        <f t="shared" si="0"/>
        <v>291498106</v>
      </c>
      <c r="I18" s="233">
        <f t="shared" si="0"/>
        <v>174</v>
      </c>
      <c r="J18" s="232">
        <f t="shared" si="0"/>
        <v>264329877</v>
      </c>
      <c r="K18" s="233">
        <f t="shared" si="0"/>
        <v>133</v>
      </c>
      <c r="L18" s="232">
        <f t="shared" si="0"/>
        <v>487955000</v>
      </c>
      <c r="M18" s="266">
        <f>SUM(M6:M17)</f>
        <v>403</v>
      </c>
      <c r="N18" s="267">
        <f>SUM(N6:N17)</f>
        <v>1169375470</v>
      </c>
      <c r="O18" s="80"/>
    </row>
    <row r="19" spans="2:16" ht="21.95" customHeight="1" thickTop="1">
      <c r="B19" s="246"/>
      <c r="C19" s="65"/>
      <c r="D19" s="66"/>
      <c r="E19" s="65"/>
      <c r="F19" s="66" t="s">
        <v>49</v>
      </c>
      <c r="G19" s="66"/>
      <c r="H19" s="66"/>
      <c r="I19" s="65"/>
      <c r="J19" s="66"/>
      <c r="K19" s="65"/>
      <c r="L19" s="66"/>
      <c r="M19" s="66"/>
      <c r="N19" s="66"/>
    </row>
    <row r="20" spans="2:16" ht="21.95" customHeight="1">
      <c r="B20" s="246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268"/>
      <c r="O20" s="80"/>
    </row>
    <row r="21" spans="2:16" ht="21.95" customHeight="1">
      <c r="J21" s="86"/>
    </row>
    <row r="28" spans="2:16" ht="21.95" customHeight="1">
      <c r="N28" s="87"/>
    </row>
  </sheetData>
  <mergeCells count="10">
    <mergeCell ref="B2:N2"/>
    <mergeCell ref="M4:N4"/>
    <mergeCell ref="B3:C3"/>
    <mergeCell ref="M3:N3"/>
    <mergeCell ref="B4:B5"/>
    <mergeCell ref="C4:D4"/>
    <mergeCell ref="E4:F4"/>
    <mergeCell ref="G4:H4"/>
    <mergeCell ref="I4:J4"/>
    <mergeCell ref="K4:L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5"/>
  <sheetViews>
    <sheetView rightToLeft="1" view="pageBreakPreview" topLeftCell="A2" zoomScale="87" zoomScaleSheetLayoutView="87" workbookViewId="0">
      <selection activeCell="A2" sqref="A1:A1048576"/>
    </sheetView>
  </sheetViews>
  <sheetFormatPr defaultRowHeight="21.95" customHeight="1"/>
  <cols>
    <col min="1" max="1" width="0.140625" style="74" customWidth="1"/>
    <col min="2" max="2" width="36.42578125" style="193" bestFit="1" customWidth="1"/>
    <col min="3" max="3" width="7.85546875" style="74" bestFit="1" customWidth="1"/>
    <col min="4" max="4" width="15.28515625" style="74" bestFit="1" customWidth="1"/>
    <col min="5" max="5" width="7.85546875" style="74" bestFit="1" customWidth="1"/>
    <col min="6" max="6" width="18.140625" style="74" bestFit="1" customWidth="1"/>
    <col min="7" max="7" width="7.85546875" style="74" bestFit="1" customWidth="1"/>
    <col min="8" max="8" width="20.42578125" style="74" customWidth="1"/>
    <col min="9" max="16384" width="9.140625" style="74"/>
  </cols>
  <sheetData>
    <row r="1" spans="1:8" ht="23.25" customHeight="1"/>
    <row r="2" spans="1:8" ht="21.95" customHeight="1">
      <c r="B2" s="374" t="s">
        <v>91</v>
      </c>
      <c r="C2" s="374"/>
      <c r="D2" s="374"/>
      <c r="E2" s="374"/>
      <c r="F2" s="374"/>
      <c r="G2" s="374"/>
      <c r="H2" s="374"/>
    </row>
    <row r="3" spans="1:8" ht="21.95" customHeight="1" thickBot="1">
      <c r="B3" s="383" t="s">
        <v>90</v>
      </c>
      <c r="C3" s="383"/>
      <c r="D3" s="112"/>
      <c r="E3" s="112"/>
      <c r="F3" s="112"/>
      <c r="G3" s="112"/>
      <c r="H3" s="173" t="s">
        <v>78</v>
      </c>
    </row>
    <row r="4" spans="1:8" ht="21.95" customHeight="1" thickTop="1">
      <c r="B4" s="384" t="s">
        <v>18</v>
      </c>
      <c r="C4" s="372" t="s">
        <v>45</v>
      </c>
      <c r="D4" s="372"/>
      <c r="E4" s="372" t="s">
        <v>46</v>
      </c>
      <c r="F4" s="372"/>
      <c r="G4" s="372" t="s">
        <v>47</v>
      </c>
      <c r="H4" s="372"/>
    </row>
    <row r="5" spans="1:8" ht="21.95" customHeight="1" thickBot="1">
      <c r="B5" s="385"/>
      <c r="C5" s="165" t="s">
        <v>13</v>
      </c>
      <c r="D5" s="166" t="s">
        <v>14</v>
      </c>
      <c r="E5" s="165" t="s">
        <v>13</v>
      </c>
      <c r="F5" s="165" t="s">
        <v>14</v>
      </c>
      <c r="G5" s="165" t="s">
        <v>13</v>
      </c>
      <c r="H5" s="166" t="s">
        <v>164</v>
      </c>
    </row>
    <row r="6" spans="1:8" s="88" customFormat="1" ht="16.5" customHeight="1">
      <c r="A6" s="74"/>
      <c r="B6" s="194" t="s">
        <v>80</v>
      </c>
      <c r="C6" s="167">
        <v>0</v>
      </c>
      <c r="D6" s="168">
        <v>0</v>
      </c>
      <c r="E6" s="167">
        <v>0</v>
      </c>
      <c r="F6" s="167">
        <v>0</v>
      </c>
      <c r="G6" s="167">
        <v>0</v>
      </c>
      <c r="H6" s="168">
        <v>0</v>
      </c>
    </row>
    <row r="7" spans="1:8" s="88" customFormat="1" ht="16.5" customHeight="1">
      <c r="A7" s="74"/>
      <c r="B7" s="195" t="s">
        <v>36</v>
      </c>
      <c r="C7" s="169">
        <v>0</v>
      </c>
      <c r="D7" s="170">
        <v>0</v>
      </c>
      <c r="E7" s="169">
        <v>1</v>
      </c>
      <c r="F7" s="158">
        <v>13091300</v>
      </c>
      <c r="G7" s="169">
        <v>0</v>
      </c>
      <c r="H7" s="170">
        <v>0</v>
      </c>
    </row>
    <row r="8" spans="1:8" s="88" customFormat="1" ht="16.5" customHeight="1">
      <c r="A8" s="74"/>
      <c r="B8" s="194" t="s">
        <v>22</v>
      </c>
      <c r="C8" s="167">
        <v>1</v>
      </c>
      <c r="D8" s="171">
        <v>27595</v>
      </c>
      <c r="E8" s="167">
        <v>1</v>
      </c>
      <c r="F8" s="171">
        <v>325412</v>
      </c>
      <c r="G8" s="167">
        <v>0</v>
      </c>
      <c r="H8" s="168">
        <v>0</v>
      </c>
    </row>
    <row r="9" spans="1:8" s="88" customFormat="1" ht="16.5" customHeight="1">
      <c r="A9" s="74"/>
      <c r="B9" s="195" t="s">
        <v>23</v>
      </c>
      <c r="C9" s="64">
        <v>0</v>
      </c>
      <c r="D9" s="158">
        <v>0</v>
      </c>
      <c r="E9" s="64">
        <v>0</v>
      </c>
      <c r="F9" s="64">
        <v>0</v>
      </c>
      <c r="G9" s="64">
        <v>0</v>
      </c>
      <c r="H9" s="158">
        <v>0</v>
      </c>
    </row>
    <row r="10" spans="1:8" s="88" customFormat="1" ht="16.5" customHeight="1">
      <c r="A10" s="74"/>
      <c r="B10" s="194" t="s">
        <v>24</v>
      </c>
      <c r="C10" s="63">
        <v>0</v>
      </c>
      <c r="D10" s="171">
        <v>0</v>
      </c>
      <c r="E10" s="63">
        <v>4</v>
      </c>
      <c r="F10" s="171">
        <v>4044223</v>
      </c>
      <c r="G10" s="63">
        <v>0</v>
      </c>
      <c r="H10" s="171">
        <v>0</v>
      </c>
    </row>
    <row r="11" spans="1:8" s="88" customFormat="1" ht="16.5" customHeight="1">
      <c r="A11" s="74"/>
      <c r="B11" s="195" t="s">
        <v>25</v>
      </c>
      <c r="C11" s="169">
        <v>0</v>
      </c>
      <c r="D11" s="170">
        <v>0</v>
      </c>
      <c r="E11" s="169">
        <v>0</v>
      </c>
      <c r="F11" s="169">
        <v>0</v>
      </c>
      <c r="G11" s="169">
        <v>0</v>
      </c>
      <c r="H11" s="170">
        <v>0</v>
      </c>
    </row>
    <row r="12" spans="1:8" s="88" customFormat="1" ht="16.5" customHeight="1">
      <c r="A12" s="74"/>
      <c r="B12" s="194" t="s">
        <v>26</v>
      </c>
      <c r="C12" s="167">
        <v>0</v>
      </c>
      <c r="D12" s="168">
        <v>0</v>
      </c>
      <c r="E12" s="167">
        <v>0</v>
      </c>
      <c r="F12" s="167">
        <v>0</v>
      </c>
      <c r="G12" s="167">
        <v>0</v>
      </c>
      <c r="H12" s="168">
        <v>0</v>
      </c>
    </row>
    <row r="13" spans="1:8" s="88" customFormat="1" ht="16.5" customHeight="1">
      <c r="A13" s="74"/>
      <c r="B13" s="195" t="s">
        <v>42</v>
      </c>
      <c r="C13" s="64">
        <v>0</v>
      </c>
      <c r="D13" s="158">
        <v>0</v>
      </c>
      <c r="E13" s="64">
        <v>0</v>
      </c>
      <c r="F13" s="64">
        <v>0</v>
      </c>
      <c r="G13" s="64">
        <v>0</v>
      </c>
      <c r="H13" s="158">
        <v>0</v>
      </c>
    </row>
    <row r="14" spans="1:8" s="88" customFormat="1" ht="16.5" customHeight="1">
      <c r="A14" s="74"/>
      <c r="B14" s="194" t="s">
        <v>50</v>
      </c>
      <c r="C14" s="63">
        <v>0</v>
      </c>
      <c r="D14" s="171">
        <v>0</v>
      </c>
      <c r="E14" s="63">
        <v>1</v>
      </c>
      <c r="F14" s="171">
        <v>49570</v>
      </c>
      <c r="G14" s="171">
        <v>2</v>
      </c>
      <c r="H14" s="171">
        <v>3112460</v>
      </c>
    </row>
    <row r="15" spans="1:8" s="88" customFormat="1" ht="16.5" customHeight="1">
      <c r="A15" s="74"/>
      <c r="B15" s="195" t="s">
        <v>53</v>
      </c>
      <c r="C15" s="169">
        <v>0</v>
      </c>
      <c r="D15" s="170">
        <v>0</v>
      </c>
      <c r="E15" s="169">
        <v>0</v>
      </c>
      <c r="F15" s="169">
        <v>0</v>
      </c>
      <c r="G15" s="169">
        <v>0</v>
      </c>
      <c r="H15" s="170">
        <v>0</v>
      </c>
    </row>
    <row r="16" spans="1:8" s="88" customFormat="1" ht="16.5" customHeight="1">
      <c r="A16" s="74"/>
      <c r="B16" s="194" t="s">
        <v>29</v>
      </c>
      <c r="C16" s="167">
        <v>0</v>
      </c>
      <c r="D16" s="168">
        <v>0</v>
      </c>
      <c r="E16" s="167">
        <v>0</v>
      </c>
      <c r="F16" s="167">
        <v>0</v>
      </c>
      <c r="G16" s="167">
        <v>0</v>
      </c>
      <c r="H16" s="168">
        <v>0</v>
      </c>
    </row>
    <row r="17" spans="1:8" s="88" customFormat="1" ht="16.5" customHeight="1">
      <c r="A17" s="74"/>
      <c r="B17" s="195" t="s">
        <v>30</v>
      </c>
      <c r="C17" s="169">
        <v>0</v>
      </c>
      <c r="D17" s="170">
        <v>0</v>
      </c>
      <c r="E17" s="169">
        <v>0</v>
      </c>
      <c r="F17" s="169">
        <v>0</v>
      </c>
      <c r="G17" s="169">
        <v>0</v>
      </c>
      <c r="H17" s="170">
        <v>0</v>
      </c>
    </row>
    <row r="18" spans="1:8" s="88" customFormat="1" ht="16.5" customHeight="1">
      <c r="A18" s="74"/>
      <c r="B18" s="194" t="s">
        <v>31</v>
      </c>
      <c r="C18" s="167">
        <v>0</v>
      </c>
      <c r="D18" s="168">
        <v>0</v>
      </c>
      <c r="E18" s="167">
        <v>0</v>
      </c>
      <c r="F18" s="167">
        <v>0</v>
      </c>
      <c r="G18" s="167">
        <v>0</v>
      </c>
      <c r="H18" s="168">
        <v>0</v>
      </c>
    </row>
    <row r="19" spans="1:8" s="88" customFormat="1" ht="16.5" customHeight="1">
      <c r="A19" s="74"/>
      <c r="B19" s="195" t="s">
        <v>32</v>
      </c>
      <c r="C19" s="64">
        <v>0</v>
      </c>
      <c r="D19" s="158">
        <v>0</v>
      </c>
      <c r="E19" s="64">
        <v>0</v>
      </c>
      <c r="F19" s="64">
        <v>0</v>
      </c>
      <c r="G19" s="64">
        <v>6</v>
      </c>
      <c r="H19" s="158">
        <v>6704608</v>
      </c>
    </row>
    <row r="20" spans="1:8" s="88" customFormat="1" ht="16.5" customHeight="1">
      <c r="A20" s="74"/>
      <c r="B20" s="194" t="s">
        <v>33</v>
      </c>
      <c r="C20" s="63">
        <v>0</v>
      </c>
      <c r="D20" s="171">
        <v>0</v>
      </c>
      <c r="E20" s="63">
        <v>0</v>
      </c>
      <c r="F20" s="63">
        <v>0</v>
      </c>
      <c r="G20" s="63">
        <v>0</v>
      </c>
      <c r="H20" s="171">
        <v>0</v>
      </c>
    </row>
    <row r="21" spans="1:8" s="88" customFormat="1" ht="16.5" customHeight="1">
      <c r="A21" s="74"/>
      <c r="B21" s="195" t="s">
        <v>34</v>
      </c>
      <c r="C21" s="169">
        <v>0</v>
      </c>
      <c r="D21" s="170">
        <v>0</v>
      </c>
      <c r="E21" s="169">
        <v>0</v>
      </c>
      <c r="F21" s="169">
        <v>0</v>
      </c>
      <c r="G21" s="169">
        <v>0</v>
      </c>
      <c r="H21" s="170">
        <v>0</v>
      </c>
    </row>
    <row r="22" spans="1:8" s="88" customFormat="1" ht="16.5" customHeight="1">
      <c r="A22" s="74"/>
      <c r="B22" s="194" t="s">
        <v>39</v>
      </c>
      <c r="C22" s="167">
        <v>3</v>
      </c>
      <c r="D22" s="168">
        <v>1240530</v>
      </c>
      <c r="E22" s="168">
        <v>50</v>
      </c>
      <c r="F22" s="168">
        <v>106813857</v>
      </c>
      <c r="G22" s="168">
        <v>27</v>
      </c>
      <c r="H22" s="168">
        <v>281681038</v>
      </c>
    </row>
    <row r="23" spans="1:8" s="88" customFormat="1" ht="16.5" customHeight="1">
      <c r="A23" s="74"/>
      <c r="B23" s="195" t="s">
        <v>35</v>
      </c>
      <c r="C23" s="64">
        <v>0</v>
      </c>
      <c r="D23" s="158">
        <v>0</v>
      </c>
      <c r="E23" s="64">
        <v>0</v>
      </c>
      <c r="F23" s="64">
        <v>0</v>
      </c>
      <c r="G23" s="64">
        <v>0</v>
      </c>
      <c r="H23" s="158">
        <v>0</v>
      </c>
    </row>
    <row r="24" spans="1:8" s="88" customFormat="1" ht="16.5" customHeight="1">
      <c r="A24" s="74"/>
      <c r="B24" s="194" t="s">
        <v>52</v>
      </c>
      <c r="C24" s="63">
        <v>0</v>
      </c>
      <c r="D24" s="171">
        <v>0</v>
      </c>
      <c r="E24" s="63">
        <v>0</v>
      </c>
      <c r="F24" s="63">
        <v>0</v>
      </c>
      <c r="G24" s="63">
        <v>0</v>
      </c>
      <c r="H24" s="171">
        <v>0</v>
      </c>
    </row>
    <row r="25" spans="1:8" s="88" customFormat="1" ht="16.5" customHeight="1">
      <c r="A25" s="74"/>
      <c r="B25" s="195" t="s">
        <v>38</v>
      </c>
      <c r="C25" s="169">
        <v>0</v>
      </c>
      <c r="D25" s="170">
        <v>0</v>
      </c>
      <c r="E25" s="169">
        <v>0</v>
      </c>
      <c r="F25" s="169">
        <v>0</v>
      </c>
      <c r="G25" s="169">
        <v>0</v>
      </c>
      <c r="H25" s="170">
        <v>0</v>
      </c>
    </row>
    <row r="26" spans="1:8" s="88" customFormat="1" ht="16.5" customHeight="1" thickBot="1">
      <c r="A26" s="74"/>
      <c r="B26" s="194" t="s">
        <v>81</v>
      </c>
      <c r="C26" s="167"/>
      <c r="D26" s="168"/>
      <c r="E26" s="167"/>
      <c r="F26" s="167"/>
      <c r="G26" s="167"/>
      <c r="H26" s="168"/>
    </row>
    <row r="27" spans="1:8" ht="16.5" customHeight="1" thickBot="1">
      <c r="B27" s="196" t="s">
        <v>0</v>
      </c>
      <c r="C27" s="108">
        <f t="shared" ref="C27:H27" si="0">SUM(C7:C26)</f>
        <v>4</v>
      </c>
      <c r="D27" s="108">
        <f t="shared" si="0"/>
        <v>1268125</v>
      </c>
      <c r="E27" s="108">
        <f t="shared" si="0"/>
        <v>57</v>
      </c>
      <c r="F27" s="108">
        <f t="shared" si="0"/>
        <v>124324362</v>
      </c>
      <c r="G27" s="108">
        <f t="shared" si="0"/>
        <v>35</v>
      </c>
      <c r="H27" s="108">
        <f t="shared" si="0"/>
        <v>291498106</v>
      </c>
    </row>
    <row r="28" spans="1:8" ht="21.95" customHeight="1" thickTop="1">
      <c r="C28" s="91"/>
      <c r="F28" s="93"/>
    </row>
    <row r="30" spans="1:8" ht="21.95" customHeight="1">
      <c r="G30" s="93"/>
      <c r="H30" s="93"/>
    </row>
    <row r="35" spans="6:6" ht="21.95" customHeight="1">
      <c r="F35" s="96"/>
    </row>
  </sheetData>
  <mergeCells count="6">
    <mergeCell ref="B2:H2"/>
    <mergeCell ref="B3:C3"/>
    <mergeCell ref="B4:B5"/>
    <mergeCell ref="C4:D4"/>
    <mergeCell ref="E4:F4"/>
    <mergeCell ref="G4:H4"/>
  </mergeCells>
  <printOptions horizontalCentered="1"/>
  <pageMargins left="0" right="0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L34"/>
  <sheetViews>
    <sheetView rightToLeft="1" view="pageBreakPreview" topLeftCell="A2" zoomScale="78" zoomScaleSheetLayoutView="78" workbookViewId="0">
      <selection activeCell="K11" sqref="K11"/>
    </sheetView>
  </sheetViews>
  <sheetFormatPr defaultRowHeight="21.95" customHeight="1"/>
  <cols>
    <col min="1" max="1" width="2.28515625" customWidth="1"/>
    <col min="2" max="2" width="26.7109375" style="188" bestFit="1" customWidth="1"/>
    <col min="3" max="3" width="6" style="92" customWidth="1"/>
    <col min="4" max="4" width="14.140625" style="74" bestFit="1" customWidth="1"/>
    <col min="5" max="5" width="5.140625" customWidth="1"/>
    <col min="6" max="6" width="14.140625" bestFit="1" customWidth="1"/>
    <col min="7" max="7" width="15.7109375" hidden="1" customWidth="1"/>
    <col min="8" max="8" width="5.140625" bestFit="1" customWidth="1"/>
    <col min="9" max="9" width="21" customWidth="1"/>
    <col min="10" max="15" width="15.7109375" customWidth="1"/>
  </cols>
  <sheetData>
    <row r="2" spans="2:11" ht="21.95" customHeight="1">
      <c r="B2" s="374" t="s">
        <v>92</v>
      </c>
      <c r="C2" s="374"/>
      <c r="D2" s="374"/>
      <c r="E2" s="374"/>
      <c r="F2" s="374"/>
      <c r="G2" s="374"/>
      <c r="H2" s="374"/>
      <c r="I2" s="374"/>
    </row>
    <row r="3" spans="2:11" ht="21.95" customHeight="1" thickBot="1">
      <c r="B3" s="197" t="s">
        <v>57</v>
      </c>
      <c r="D3" s="172"/>
      <c r="E3" s="163"/>
      <c r="F3" s="163"/>
      <c r="G3" s="163"/>
      <c r="H3" s="163"/>
      <c r="I3" s="164" t="s">
        <v>79</v>
      </c>
    </row>
    <row r="4" spans="2:11" ht="21.95" customHeight="1" thickTop="1">
      <c r="B4" s="384" t="s">
        <v>18</v>
      </c>
      <c r="C4" s="382" t="s">
        <v>48</v>
      </c>
      <c r="D4" s="382"/>
      <c r="E4" s="372" t="s">
        <v>54</v>
      </c>
      <c r="F4" s="372"/>
      <c r="G4" s="372" t="s">
        <v>0</v>
      </c>
      <c r="H4" s="372"/>
      <c r="I4" s="372"/>
    </row>
    <row r="5" spans="2:11" ht="21.95" customHeight="1" thickBot="1">
      <c r="B5" s="385"/>
      <c r="C5" s="165" t="s">
        <v>13</v>
      </c>
      <c r="D5" s="165" t="s">
        <v>14</v>
      </c>
      <c r="E5" s="165" t="s">
        <v>13</v>
      </c>
      <c r="F5" s="166" t="s">
        <v>14</v>
      </c>
      <c r="G5" s="165"/>
      <c r="H5" s="165" t="s">
        <v>13</v>
      </c>
      <c r="I5" s="165" t="s">
        <v>162</v>
      </c>
    </row>
    <row r="6" spans="2:11" ht="16.5" customHeight="1">
      <c r="B6" s="269" t="s">
        <v>80</v>
      </c>
      <c r="C6" s="10">
        <v>0</v>
      </c>
      <c r="D6" s="89">
        <v>0</v>
      </c>
      <c r="E6" s="89">
        <v>1</v>
      </c>
      <c r="F6" s="270">
        <v>298730</v>
      </c>
      <c r="G6" s="89"/>
      <c r="H6" s="89">
        <v>1</v>
      </c>
      <c r="I6" s="270">
        <v>298730</v>
      </c>
      <c r="J6" s="28"/>
      <c r="K6" s="28"/>
    </row>
    <row r="7" spans="2:11" ht="16.5" customHeight="1">
      <c r="B7" s="271" t="s">
        <v>36</v>
      </c>
      <c r="C7" s="9">
        <v>0</v>
      </c>
      <c r="D7" s="90">
        <v>0</v>
      </c>
      <c r="E7" s="90">
        <v>1</v>
      </c>
      <c r="F7" s="272">
        <v>1647000</v>
      </c>
      <c r="G7" s="90"/>
      <c r="H7" s="90">
        <v>2</v>
      </c>
      <c r="I7" s="272">
        <v>14738300</v>
      </c>
      <c r="J7" s="28"/>
      <c r="K7" s="28"/>
    </row>
    <row r="8" spans="2:11" ht="16.5" customHeight="1">
      <c r="B8" s="269" t="s">
        <v>22</v>
      </c>
      <c r="C8" s="10">
        <v>1</v>
      </c>
      <c r="D8" s="89">
        <v>389867</v>
      </c>
      <c r="E8" s="89">
        <v>5</v>
      </c>
      <c r="F8" s="270">
        <v>5136622</v>
      </c>
      <c r="G8" s="89"/>
      <c r="H8" s="89">
        <v>8</v>
      </c>
      <c r="I8" s="270">
        <v>5879496</v>
      </c>
      <c r="J8" s="28"/>
      <c r="K8" s="28"/>
    </row>
    <row r="9" spans="2:11" ht="16.5" customHeight="1">
      <c r="B9" s="271" t="s">
        <v>23</v>
      </c>
      <c r="C9" s="9">
        <v>0</v>
      </c>
      <c r="D9" s="9">
        <v>0</v>
      </c>
      <c r="E9" s="9">
        <v>3</v>
      </c>
      <c r="F9" s="255">
        <v>474899</v>
      </c>
      <c r="G9" s="9"/>
      <c r="H9" s="9">
        <v>3</v>
      </c>
      <c r="I9" s="255">
        <v>474899</v>
      </c>
      <c r="J9" s="28"/>
      <c r="K9" s="28"/>
    </row>
    <row r="10" spans="2:11" ht="16.5" customHeight="1">
      <c r="B10" s="269" t="s">
        <v>24</v>
      </c>
      <c r="C10" s="10">
        <v>0</v>
      </c>
      <c r="D10" s="10">
        <v>0</v>
      </c>
      <c r="E10" s="10">
        <v>5</v>
      </c>
      <c r="F10" s="253">
        <v>2564271</v>
      </c>
      <c r="G10" s="10"/>
      <c r="H10" s="10">
        <v>9</v>
      </c>
      <c r="I10" s="253">
        <v>6608494</v>
      </c>
      <c r="J10" s="28"/>
      <c r="K10" s="28"/>
    </row>
    <row r="11" spans="2:11" ht="16.5" customHeight="1">
      <c r="B11" s="271" t="s">
        <v>25</v>
      </c>
      <c r="C11" s="9">
        <v>0</v>
      </c>
      <c r="D11" s="90">
        <v>0</v>
      </c>
      <c r="E11" s="90">
        <v>2</v>
      </c>
      <c r="F11" s="272">
        <v>1503345</v>
      </c>
      <c r="G11" s="90"/>
      <c r="H11" s="90">
        <v>2</v>
      </c>
      <c r="I11" s="272">
        <v>1503345</v>
      </c>
      <c r="J11" s="28"/>
      <c r="K11" s="28"/>
    </row>
    <row r="12" spans="2:11" ht="16.5" customHeight="1">
      <c r="B12" s="269" t="s">
        <v>26</v>
      </c>
      <c r="C12" s="10">
        <v>0</v>
      </c>
      <c r="D12" s="89">
        <v>0</v>
      </c>
      <c r="E12" s="89">
        <v>1</v>
      </c>
      <c r="F12" s="270">
        <v>449760</v>
      </c>
      <c r="G12" s="89"/>
      <c r="H12" s="89">
        <v>1</v>
      </c>
      <c r="I12" s="270">
        <v>449760</v>
      </c>
      <c r="J12" s="28"/>
      <c r="K12" s="28"/>
    </row>
    <row r="13" spans="2:11" ht="16.5" customHeight="1">
      <c r="B13" s="271" t="s">
        <v>42</v>
      </c>
      <c r="C13" s="9">
        <v>0</v>
      </c>
      <c r="D13" s="9">
        <v>0</v>
      </c>
      <c r="E13" s="9">
        <v>3</v>
      </c>
      <c r="F13" s="255">
        <v>1324371</v>
      </c>
      <c r="G13" s="9"/>
      <c r="H13" s="9">
        <v>3</v>
      </c>
      <c r="I13" s="255">
        <v>1324371</v>
      </c>
      <c r="J13" s="28"/>
      <c r="K13" s="28"/>
    </row>
    <row r="14" spans="2:11" ht="16.5" customHeight="1">
      <c r="B14" s="269" t="s">
        <v>43</v>
      </c>
      <c r="C14" s="253">
        <v>12</v>
      </c>
      <c r="D14" s="253">
        <v>16481214</v>
      </c>
      <c r="E14" s="253">
        <v>3</v>
      </c>
      <c r="F14" s="253">
        <v>973047</v>
      </c>
      <c r="G14" s="10"/>
      <c r="H14" s="10">
        <v>18</v>
      </c>
      <c r="I14" s="253">
        <v>20616291</v>
      </c>
      <c r="J14" s="28"/>
      <c r="K14" s="28"/>
    </row>
    <row r="15" spans="2:11" ht="16.5" customHeight="1">
      <c r="B15" s="271" t="s">
        <v>53</v>
      </c>
      <c r="C15" s="9">
        <v>0</v>
      </c>
      <c r="D15" s="90">
        <v>0</v>
      </c>
      <c r="E15" s="90">
        <v>1</v>
      </c>
      <c r="F15" s="272">
        <v>86967</v>
      </c>
      <c r="G15" s="90"/>
      <c r="H15" s="90">
        <v>1</v>
      </c>
      <c r="I15" s="272">
        <v>86967</v>
      </c>
      <c r="J15" s="28"/>
      <c r="K15" s="28"/>
    </row>
    <row r="16" spans="2:11" ht="16.5" customHeight="1">
      <c r="B16" s="269" t="s">
        <v>55</v>
      </c>
      <c r="C16" s="10">
        <v>4</v>
      </c>
      <c r="D16" s="270">
        <v>9804279</v>
      </c>
      <c r="E16" s="270">
        <v>1</v>
      </c>
      <c r="F16" s="270">
        <v>447200</v>
      </c>
      <c r="G16" s="89"/>
      <c r="H16" s="89">
        <v>5</v>
      </c>
      <c r="I16" s="270">
        <v>10251479</v>
      </c>
      <c r="J16" s="28"/>
      <c r="K16" s="28"/>
    </row>
    <row r="17" spans="2:12" ht="16.5" customHeight="1">
      <c r="B17" s="271" t="s">
        <v>30</v>
      </c>
      <c r="C17" s="9">
        <v>5</v>
      </c>
      <c r="D17" s="90">
        <v>4281753</v>
      </c>
      <c r="E17" s="90">
        <v>0</v>
      </c>
      <c r="F17" s="272">
        <v>0</v>
      </c>
      <c r="G17" s="90"/>
      <c r="H17" s="90">
        <v>5</v>
      </c>
      <c r="I17" s="272">
        <v>4281753</v>
      </c>
      <c r="J17" s="28"/>
      <c r="K17" s="28"/>
    </row>
    <row r="18" spans="2:12" ht="16.5" customHeight="1">
      <c r="B18" s="269" t="s">
        <v>31</v>
      </c>
      <c r="C18" s="10">
        <v>0</v>
      </c>
      <c r="D18" s="89">
        <v>0</v>
      </c>
      <c r="E18" s="89">
        <v>2</v>
      </c>
      <c r="F18" s="270">
        <v>483599</v>
      </c>
      <c r="G18" s="89"/>
      <c r="H18" s="89">
        <v>2</v>
      </c>
      <c r="I18" s="270">
        <v>483599</v>
      </c>
      <c r="J18" s="28"/>
      <c r="K18" s="28"/>
    </row>
    <row r="19" spans="2:12" ht="16.5" customHeight="1">
      <c r="B19" s="271" t="s">
        <v>32</v>
      </c>
      <c r="C19" s="9">
        <v>0</v>
      </c>
      <c r="D19" s="9">
        <v>0</v>
      </c>
      <c r="E19" s="9">
        <v>2</v>
      </c>
      <c r="F19" s="255">
        <v>4005750</v>
      </c>
      <c r="G19" s="9"/>
      <c r="H19" s="9">
        <v>8</v>
      </c>
      <c r="I19" s="255">
        <v>10710358</v>
      </c>
      <c r="J19" s="28"/>
      <c r="K19" s="21"/>
      <c r="L19" s="18"/>
    </row>
    <row r="20" spans="2:12" ht="16.5" customHeight="1">
      <c r="B20" s="269" t="s">
        <v>33</v>
      </c>
      <c r="C20" s="10">
        <v>0</v>
      </c>
      <c r="D20" s="10">
        <v>0</v>
      </c>
      <c r="E20" s="10">
        <v>5</v>
      </c>
      <c r="F20" s="253">
        <v>4646461</v>
      </c>
      <c r="G20" s="10"/>
      <c r="H20" s="10">
        <v>5</v>
      </c>
      <c r="I20" s="253">
        <v>4646461</v>
      </c>
      <c r="J20" s="28"/>
      <c r="K20" s="21"/>
      <c r="L20" s="18"/>
    </row>
    <row r="21" spans="2:12" ht="16.5" customHeight="1">
      <c r="B21" s="271" t="s">
        <v>34</v>
      </c>
      <c r="C21" s="9">
        <v>0</v>
      </c>
      <c r="D21" s="90">
        <v>0</v>
      </c>
      <c r="E21" s="90">
        <v>2</v>
      </c>
      <c r="F21" s="272">
        <v>1604916</v>
      </c>
      <c r="G21" s="90"/>
      <c r="H21" s="90">
        <v>2</v>
      </c>
      <c r="I21" s="272">
        <v>1604916</v>
      </c>
      <c r="J21" s="28"/>
      <c r="K21" s="21"/>
      <c r="L21" s="18"/>
    </row>
    <row r="22" spans="2:12" ht="16.5" customHeight="1">
      <c r="B22" s="269" t="s">
        <v>39</v>
      </c>
      <c r="C22" s="10">
        <v>151</v>
      </c>
      <c r="D22" s="270">
        <v>231972791</v>
      </c>
      <c r="E22" s="270">
        <v>70</v>
      </c>
      <c r="F22" s="270">
        <v>434743278</v>
      </c>
      <c r="G22" s="89"/>
      <c r="H22" s="89">
        <v>301</v>
      </c>
      <c r="I22" s="270">
        <v>1056451494</v>
      </c>
      <c r="J22" s="28"/>
      <c r="K22" s="21"/>
      <c r="L22" s="18"/>
    </row>
    <row r="23" spans="2:12" ht="16.5" customHeight="1">
      <c r="B23" s="271" t="s">
        <v>35</v>
      </c>
      <c r="C23" s="9">
        <v>0</v>
      </c>
      <c r="D23" s="9">
        <v>0</v>
      </c>
      <c r="E23" s="9">
        <v>1</v>
      </c>
      <c r="F23" s="255">
        <v>921586</v>
      </c>
      <c r="G23" s="9"/>
      <c r="H23" s="9">
        <v>1</v>
      </c>
      <c r="I23" s="255">
        <v>921586</v>
      </c>
      <c r="J23" s="28"/>
      <c r="K23" s="21"/>
      <c r="L23" s="18"/>
    </row>
    <row r="24" spans="2:12" ht="16.5" customHeight="1">
      <c r="B24" s="269" t="s">
        <v>52</v>
      </c>
      <c r="C24" s="10">
        <v>0</v>
      </c>
      <c r="D24" s="10">
        <v>0</v>
      </c>
      <c r="E24" s="10">
        <v>7</v>
      </c>
      <c r="F24" s="253">
        <v>15609969</v>
      </c>
      <c r="G24" s="10"/>
      <c r="H24" s="10">
        <v>7</v>
      </c>
      <c r="I24" s="253">
        <v>15609969</v>
      </c>
      <c r="J24" s="28"/>
      <c r="K24" s="21"/>
      <c r="L24" s="18"/>
    </row>
    <row r="25" spans="2:12" ht="16.5" customHeight="1">
      <c r="B25" s="271" t="s">
        <v>56</v>
      </c>
      <c r="C25" s="9">
        <v>1</v>
      </c>
      <c r="D25" s="272">
        <v>1399973</v>
      </c>
      <c r="E25" s="272">
        <v>16</v>
      </c>
      <c r="F25" s="272">
        <v>10590586</v>
      </c>
      <c r="G25" s="90"/>
      <c r="H25" s="90">
        <v>17</v>
      </c>
      <c r="I25" s="272">
        <v>11990559</v>
      </c>
      <c r="J25" s="28"/>
      <c r="K25" s="21"/>
      <c r="L25" s="18"/>
    </row>
    <row r="26" spans="2:12" ht="16.5" customHeight="1" thickBot="1">
      <c r="B26" s="273" t="s">
        <v>81</v>
      </c>
      <c r="C26" s="10"/>
      <c r="D26" s="89"/>
      <c r="E26" s="274">
        <v>2</v>
      </c>
      <c r="F26" s="275">
        <v>442643</v>
      </c>
      <c r="G26" s="274"/>
      <c r="H26" s="274">
        <v>2</v>
      </c>
      <c r="I26" s="275">
        <v>442643</v>
      </c>
      <c r="J26" s="28"/>
      <c r="K26" s="21"/>
      <c r="L26" s="18"/>
    </row>
    <row r="27" spans="2:12" ht="16.5" customHeight="1" thickBot="1">
      <c r="B27" s="196" t="s">
        <v>0</v>
      </c>
      <c r="C27" s="108">
        <f t="shared" ref="C27:D27" si="0">SUM(C7:C26)</f>
        <v>174</v>
      </c>
      <c r="D27" s="108">
        <f t="shared" si="0"/>
        <v>264329877</v>
      </c>
      <c r="E27" s="108">
        <f t="shared" ref="E27:I27" si="1">SUM(E6:E26)</f>
        <v>133</v>
      </c>
      <c r="F27" s="108">
        <f t="shared" si="1"/>
        <v>487955000</v>
      </c>
      <c r="G27" s="108"/>
      <c r="H27" s="108">
        <f t="shared" si="1"/>
        <v>403</v>
      </c>
      <c r="I27" s="108">
        <f t="shared" si="1"/>
        <v>1169375470</v>
      </c>
      <c r="J27" s="28"/>
      <c r="K27" s="18"/>
      <c r="L27" s="18"/>
    </row>
    <row r="28" spans="2:12" ht="21.95" customHeight="1" thickTop="1">
      <c r="F28" s="22"/>
      <c r="K28" s="18"/>
      <c r="L28" s="18"/>
    </row>
    <row r="33" spans="3:4" ht="21.95" customHeight="1">
      <c r="C33" s="94"/>
    </row>
    <row r="34" spans="3:4" ht="21.95" customHeight="1">
      <c r="C34" s="95"/>
      <c r="D34" s="91"/>
    </row>
  </sheetData>
  <mergeCells count="5">
    <mergeCell ref="C4:D4"/>
    <mergeCell ref="B4:B5"/>
    <mergeCell ref="B2:I2"/>
    <mergeCell ref="E4:F4"/>
    <mergeCell ref="G4:I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B2:P32"/>
  <sheetViews>
    <sheetView rightToLeft="1" view="pageBreakPreview" topLeftCell="A3" zoomScale="80" zoomScaleSheetLayoutView="80" workbookViewId="0">
      <selection activeCell="T6" sqref="T6"/>
    </sheetView>
  </sheetViews>
  <sheetFormatPr defaultRowHeight="21.95" customHeight="1"/>
  <cols>
    <col min="1" max="1" width="2.28515625" style="97" customWidth="1"/>
    <col min="2" max="2" width="19.28515625" style="199" bestFit="1" customWidth="1"/>
    <col min="3" max="3" width="7.85546875" style="97" bestFit="1" customWidth="1"/>
    <col min="4" max="4" width="17" style="97" bestFit="1" customWidth="1"/>
    <col min="5" max="5" width="1.140625" style="97" hidden="1" customWidth="1"/>
    <col min="6" max="6" width="7.85546875" style="97" bestFit="1" customWidth="1"/>
    <col min="7" max="7" width="21" style="97" bestFit="1" customWidth="1"/>
    <col min="8" max="8" width="0.28515625" style="97" hidden="1" customWidth="1"/>
    <col min="9" max="9" width="7.85546875" style="97" bestFit="1" customWidth="1"/>
    <col min="10" max="10" width="19.5703125" style="97" bestFit="1" customWidth="1"/>
    <col min="11" max="11" width="1.140625" style="97" hidden="1" customWidth="1"/>
    <col min="12" max="12" width="7.85546875" style="97" bestFit="1" customWidth="1"/>
    <col min="13" max="13" width="18.7109375" style="97" bestFit="1" customWidth="1"/>
    <col min="14" max="14" width="1" style="97" hidden="1" customWidth="1"/>
    <col min="15" max="15" width="7.85546875" style="97" bestFit="1" customWidth="1"/>
    <col min="16" max="16" width="20.140625" style="97" bestFit="1" customWidth="1"/>
    <col min="17" max="16384" width="9.140625" style="97"/>
  </cols>
  <sheetData>
    <row r="2" spans="2:16" ht="45.75" customHeight="1"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</row>
    <row r="3" spans="2:16" ht="21.95" customHeight="1">
      <c r="B3" s="374" t="s">
        <v>94</v>
      </c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</row>
    <row r="4" spans="2:16" ht="21.95" customHeight="1" thickBot="1">
      <c r="B4" s="198" t="s">
        <v>93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387" t="s">
        <v>79</v>
      </c>
      <c r="P4" s="387"/>
    </row>
    <row r="5" spans="2:16" ht="21.95" customHeight="1" thickTop="1">
      <c r="B5" s="388" t="s">
        <v>145</v>
      </c>
      <c r="C5" s="390" t="s">
        <v>147</v>
      </c>
      <c r="D5" s="390"/>
      <c r="E5" s="160"/>
      <c r="F5" s="390" t="s">
        <v>148</v>
      </c>
      <c r="G5" s="390"/>
      <c r="H5" s="160"/>
      <c r="I5" s="390" t="s">
        <v>149</v>
      </c>
      <c r="J5" s="390"/>
      <c r="K5" s="160"/>
      <c r="L5" s="390" t="s">
        <v>61</v>
      </c>
      <c r="M5" s="390"/>
      <c r="N5" s="160"/>
      <c r="O5" s="390" t="s">
        <v>0</v>
      </c>
      <c r="P5" s="390"/>
    </row>
    <row r="6" spans="2:16" ht="21.95" customHeight="1" thickBot="1">
      <c r="B6" s="389"/>
      <c r="C6" s="161" t="s">
        <v>13</v>
      </c>
      <c r="D6" s="162" t="s">
        <v>14</v>
      </c>
      <c r="E6" s="161"/>
      <c r="F6" s="161" t="s">
        <v>13</v>
      </c>
      <c r="G6" s="162" t="s">
        <v>14</v>
      </c>
      <c r="H6" s="161"/>
      <c r="I6" s="161" t="s">
        <v>13</v>
      </c>
      <c r="J6" s="162" t="s">
        <v>14</v>
      </c>
      <c r="K6" s="161"/>
      <c r="L6" s="161" t="s">
        <v>13</v>
      </c>
      <c r="M6" s="162" t="s">
        <v>14</v>
      </c>
      <c r="N6" s="161"/>
      <c r="O6" s="161" t="s">
        <v>13</v>
      </c>
      <c r="P6" s="162" t="s">
        <v>14</v>
      </c>
    </row>
    <row r="7" spans="2:16" ht="16.5" customHeight="1">
      <c r="B7" s="276" t="s">
        <v>17</v>
      </c>
      <c r="C7" s="277"/>
      <c r="D7" s="278"/>
      <c r="E7" s="277"/>
      <c r="F7" s="277">
        <v>4</v>
      </c>
      <c r="G7" s="278">
        <v>7051204</v>
      </c>
      <c r="H7" s="277"/>
      <c r="I7" s="277">
        <v>1</v>
      </c>
      <c r="J7" s="278">
        <v>500100</v>
      </c>
      <c r="K7" s="277"/>
      <c r="L7" s="277">
        <v>9</v>
      </c>
      <c r="M7" s="278">
        <v>2217504</v>
      </c>
      <c r="N7" s="277"/>
      <c r="O7" s="277">
        <v>14</v>
      </c>
      <c r="P7" s="278">
        <v>9768808</v>
      </c>
    </row>
    <row r="8" spans="2:16" ht="16.5" customHeight="1">
      <c r="B8" s="279" t="s">
        <v>1</v>
      </c>
      <c r="C8" s="280">
        <v>1</v>
      </c>
      <c r="D8" s="281">
        <v>1597280</v>
      </c>
      <c r="E8" s="280"/>
      <c r="F8" s="280">
        <v>10</v>
      </c>
      <c r="G8" s="281">
        <v>22932452</v>
      </c>
      <c r="H8" s="280"/>
      <c r="I8" s="280">
        <v>4</v>
      </c>
      <c r="J8" s="281">
        <v>1832335</v>
      </c>
      <c r="K8" s="280"/>
      <c r="L8" s="280">
        <v>6</v>
      </c>
      <c r="M8" s="281">
        <v>1286993</v>
      </c>
      <c r="N8" s="280"/>
      <c r="O8" s="280">
        <v>21</v>
      </c>
      <c r="P8" s="281">
        <v>27649060</v>
      </c>
    </row>
    <row r="9" spans="2:16" ht="16.5" customHeight="1">
      <c r="B9" s="282" t="s">
        <v>2</v>
      </c>
      <c r="C9" s="283">
        <v>2</v>
      </c>
      <c r="D9" s="284">
        <v>4828412</v>
      </c>
      <c r="E9" s="283"/>
      <c r="F9" s="283">
        <v>25</v>
      </c>
      <c r="G9" s="284">
        <v>303812351</v>
      </c>
      <c r="H9" s="283"/>
      <c r="I9" s="283">
        <v>9</v>
      </c>
      <c r="J9" s="284">
        <v>210290342</v>
      </c>
      <c r="K9" s="283"/>
      <c r="L9" s="283">
        <v>11</v>
      </c>
      <c r="M9" s="284">
        <v>49552863</v>
      </c>
      <c r="N9" s="283"/>
      <c r="O9" s="283">
        <v>47</v>
      </c>
      <c r="P9" s="284">
        <v>568483968</v>
      </c>
    </row>
    <row r="10" spans="2:16" ht="16.5" customHeight="1">
      <c r="B10" s="279" t="s">
        <v>3</v>
      </c>
      <c r="C10" s="280">
        <v>9</v>
      </c>
      <c r="D10" s="281">
        <v>836347</v>
      </c>
      <c r="E10" s="280"/>
      <c r="F10" s="280">
        <v>88</v>
      </c>
      <c r="G10" s="281">
        <v>540565678</v>
      </c>
      <c r="H10" s="280"/>
      <c r="I10" s="280">
        <v>13</v>
      </c>
      <c r="J10" s="281">
        <v>119248777</v>
      </c>
      <c r="K10" s="280"/>
      <c r="L10" s="280">
        <v>4</v>
      </c>
      <c r="M10" s="281">
        <v>7833120</v>
      </c>
      <c r="N10" s="280"/>
      <c r="O10" s="280">
        <v>114</v>
      </c>
      <c r="P10" s="281">
        <v>668483922</v>
      </c>
    </row>
    <row r="11" spans="2:16" ht="16.5" customHeight="1">
      <c r="B11" s="282" t="s">
        <v>4</v>
      </c>
      <c r="C11" s="283">
        <v>0</v>
      </c>
      <c r="D11" s="284">
        <v>0</v>
      </c>
      <c r="E11" s="283"/>
      <c r="F11" s="283">
        <v>4</v>
      </c>
      <c r="G11" s="284">
        <v>144391307</v>
      </c>
      <c r="H11" s="283"/>
      <c r="I11" s="283">
        <v>0</v>
      </c>
      <c r="J11" s="284">
        <v>0</v>
      </c>
      <c r="K11" s="283"/>
      <c r="L11" s="283">
        <v>2</v>
      </c>
      <c r="M11" s="284">
        <v>3321966</v>
      </c>
      <c r="N11" s="283"/>
      <c r="O11" s="283">
        <v>6</v>
      </c>
      <c r="P11" s="284">
        <v>147713273</v>
      </c>
    </row>
    <row r="12" spans="2:16" ht="16.5" customHeight="1">
      <c r="B12" s="279" t="s">
        <v>9</v>
      </c>
      <c r="C12" s="280">
        <v>1</v>
      </c>
      <c r="D12" s="281">
        <v>901900</v>
      </c>
      <c r="E12" s="280"/>
      <c r="F12" s="280">
        <v>4</v>
      </c>
      <c r="G12" s="281">
        <v>31857375</v>
      </c>
      <c r="H12" s="280"/>
      <c r="I12" s="280">
        <v>7</v>
      </c>
      <c r="J12" s="281">
        <v>172965396</v>
      </c>
      <c r="K12" s="280"/>
      <c r="L12" s="280">
        <v>1</v>
      </c>
      <c r="M12" s="281">
        <v>1363286</v>
      </c>
      <c r="N12" s="280"/>
      <c r="O12" s="280">
        <v>13</v>
      </c>
      <c r="P12" s="281">
        <v>207087957</v>
      </c>
    </row>
    <row r="13" spans="2:16" ht="16.5" customHeight="1">
      <c r="B13" s="282" t="s">
        <v>5</v>
      </c>
      <c r="C13" s="283">
        <v>0</v>
      </c>
      <c r="D13" s="284">
        <v>0</v>
      </c>
      <c r="E13" s="283"/>
      <c r="F13" s="283">
        <v>4</v>
      </c>
      <c r="G13" s="284">
        <v>9761796</v>
      </c>
      <c r="H13" s="283"/>
      <c r="I13" s="283">
        <v>1</v>
      </c>
      <c r="J13" s="284">
        <v>46974700</v>
      </c>
      <c r="K13" s="283"/>
      <c r="L13" s="283">
        <v>1</v>
      </c>
      <c r="M13" s="284">
        <v>1291650</v>
      </c>
      <c r="N13" s="283"/>
      <c r="O13" s="283">
        <v>6</v>
      </c>
      <c r="P13" s="284">
        <v>58028146</v>
      </c>
    </row>
    <row r="14" spans="2:16" ht="16.5" customHeight="1">
      <c r="B14" s="279" t="s">
        <v>6</v>
      </c>
      <c r="C14" s="280">
        <v>0</v>
      </c>
      <c r="D14" s="281">
        <v>0</v>
      </c>
      <c r="E14" s="280"/>
      <c r="F14" s="280">
        <v>11</v>
      </c>
      <c r="G14" s="281">
        <v>8399342</v>
      </c>
      <c r="H14" s="280"/>
      <c r="I14" s="280">
        <v>5</v>
      </c>
      <c r="J14" s="281">
        <v>3380078</v>
      </c>
      <c r="K14" s="280"/>
      <c r="L14" s="280">
        <v>8</v>
      </c>
      <c r="M14" s="281">
        <v>8348815</v>
      </c>
      <c r="N14" s="280"/>
      <c r="O14" s="280">
        <v>24</v>
      </c>
      <c r="P14" s="281">
        <v>20128235</v>
      </c>
    </row>
    <row r="15" spans="2:16" ht="16.5" customHeight="1">
      <c r="B15" s="282" t="s">
        <v>7</v>
      </c>
      <c r="C15" s="283">
        <v>2</v>
      </c>
      <c r="D15" s="284">
        <v>3131387</v>
      </c>
      <c r="E15" s="283"/>
      <c r="F15" s="283">
        <v>15</v>
      </c>
      <c r="G15" s="284">
        <v>25736318</v>
      </c>
      <c r="H15" s="283"/>
      <c r="I15" s="283">
        <v>3</v>
      </c>
      <c r="J15" s="284">
        <v>6085385</v>
      </c>
      <c r="K15" s="283"/>
      <c r="L15" s="283">
        <v>1</v>
      </c>
      <c r="M15" s="284">
        <v>808661</v>
      </c>
      <c r="N15" s="283"/>
      <c r="O15" s="283">
        <v>21</v>
      </c>
      <c r="P15" s="284">
        <v>35761751</v>
      </c>
    </row>
    <row r="16" spans="2:16" ht="16.5" customHeight="1">
      <c r="B16" s="279" t="s">
        <v>8</v>
      </c>
      <c r="C16" s="280">
        <v>0</v>
      </c>
      <c r="D16" s="281">
        <v>0</v>
      </c>
      <c r="E16" s="280"/>
      <c r="F16" s="280">
        <v>4</v>
      </c>
      <c r="G16" s="281">
        <v>1707371</v>
      </c>
      <c r="H16" s="280"/>
      <c r="I16" s="280">
        <v>1</v>
      </c>
      <c r="J16" s="281">
        <v>1410000</v>
      </c>
      <c r="K16" s="280"/>
      <c r="L16" s="280">
        <v>0</v>
      </c>
      <c r="M16" s="281">
        <v>0</v>
      </c>
      <c r="N16" s="280"/>
      <c r="O16" s="280">
        <v>5</v>
      </c>
      <c r="P16" s="281">
        <v>3117371</v>
      </c>
    </row>
    <row r="17" spans="2:16" ht="16.5" customHeight="1">
      <c r="B17" s="282" t="s">
        <v>10</v>
      </c>
      <c r="C17" s="283">
        <v>1</v>
      </c>
      <c r="D17" s="284">
        <v>572500</v>
      </c>
      <c r="E17" s="283"/>
      <c r="F17" s="283">
        <v>54</v>
      </c>
      <c r="G17" s="284">
        <v>34012679</v>
      </c>
      <c r="H17" s="283"/>
      <c r="I17" s="283">
        <v>0</v>
      </c>
      <c r="J17" s="284">
        <v>0</v>
      </c>
      <c r="K17" s="283"/>
      <c r="L17" s="283">
        <v>4</v>
      </c>
      <c r="M17" s="284">
        <v>558294</v>
      </c>
      <c r="N17" s="283"/>
      <c r="O17" s="283">
        <v>59</v>
      </c>
      <c r="P17" s="284">
        <v>35143473</v>
      </c>
    </row>
    <row r="18" spans="2:16" ht="16.5" customHeight="1" thickBot="1">
      <c r="B18" s="279" t="s">
        <v>11</v>
      </c>
      <c r="C18" s="280">
        <v>5</v>
      </c>
      <c r="D18" s="281">
        <v>8307820</v>
      </c>
      <c r="E18" s="280"/>
      <c r="F18" s="280">
        <v>85</v>
      </c>
      <c r="G18" s="281">
        <v>196368297</v>
      </c>
      <c r="H18" s="280"/>
      <c r="I18" s="280">
        <v>56</v>
      </c>
      <c r="J18" s="281">
        <v>158143213</v>
      </c>
      <c r="K18" s="280"/>
      <c r="L18" s="280">
        <v>47</v>
      </c>
      <c r="M18" s="281">
        <v>26487617</v>
      </c>
      <c r="N18" s="280"/>
      <c r="O18" s="280">
        <v>193</v>
      </c>
      <c r="P18" s="281">
        <v>389306947</v>
      </c>
    </row>
    <row r="19" spans="2:16" ht="16.5" customHeight="1" thickBot="1">
      <c r="B19" s="285" t="s">
        <v>0</v>
      </c>
      <c r="C19" s="286">
        <f>SUM(C7:C18)</f>
        <v>21</v>
      </c>
      <c r="D19" s="287">
        <f>SUM(D7:D18)</f>
        <v>20175646</v>
      </c>
      <c r="E19" s="286"/>
      <c r="F19" s="286">
        <f>SUM(F7:F18)</f>
        <v>308</v>
      </c>
      <c r="G19" s="287">
        <f>SUM(G7:G18)</f>
        <v>1326596170</v>
      </c>
      <c r="H19" s="286"/>
      <c r="I19" s="286">
        <f>SUM(I7:I18)</f>
        <v>100</v>
      </c>
      <c r="J19" s="287">
        <f>SUM(J7:J18)</f>
        <v>720830326</v>
      </c>
      <c r="K19" s="286"/>
      <c r="L19" s="286">
        <f>SUM(L7:L18)</f>
        <v>94</v>
      </c>
      <c r="M19" s="287">
        <f>SUM(M7:M18)</f>
        <v>103070769</v>
      </c>
      <c r="N19" s="286"/>
      <c r="O19" s="286">
        <f>SUM(O7:O18)</f>
        <v>523</v>
      </c>
      <c r="P19" s="287">
        <f>SUM(P7:P18)</f>
        <v>2170672911</v>
      </c>
    </row>
    <row r="20" spans="2:16" ht="21.95" customHeight="1" thickTop="1">
      <c r="P20" s="98"/>
    </row>
    <row r="32" spans="2:16" ht="21.95" customHeight="1">
      <c r="I32" s="99"/>
    </row>
  </sheetData>
  <mergeCells count="9">
    <mergeCell ref="B2:P2"/>
    <mergeCell ref="O4:P4"/>
    <mergeCell ref="B5:B6"/>
    <mergeCell ref="C5:D5"/>
    <mergeCell ref="F5:G5"/>
    <mergeCell ref="I5:J5"/>
    <mergeCell ref="L5:M5"/>
    <mergeCell ref="O5:P5"/>
    <mergeCell ref="B3:P3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13</vt:i4>
      </vt:variant>
    </vt:vector>
  </HeadingPairs>
  <TitlesOfParts>
    <vt:vector size="41" baseType="lpstr">
      <vt:lpstr>جدول 1</vt:lpstr>
      <vt:lpstr>جدول 2</vt:lpstr>
      <vt:lpstr>جدول 3</vt:lpstr>
      <vt:lpstr>جدول 4</vt:lpstr>
      <vt:lpstr>جدول 5</vt:lpstr>
      <vt:lpstr>جدول 6</vt:lpstr>
      <vt:lpstr>جدول 7</vt:lpstr>
      <vt:lpstr>تابع جدول 7</vt:lpstr>
      <vt:lpstr>جدول 8</vt:lpstr>
      <vt:lpstr>جدول 9</vt:lpstr>
      <vt:lpstr>جدول10</vt:lpstr>
      <vt:lpstr>تابع جدول 10</vt:lpstr>
      <vt:lpstr>جدول 11</vt:lpstr>
      <vt:lpstr>تابع جدول 11</vt:lpstr>
      <vt:lpstr>جدول 12</vt:lpstr>
      <vt:lpstr>جدول 13</vt:lpstr>
      <vt:lpstr>14</vt:lpstr>
      <vt:lpstr>15</vt:lpstr>
      <vt:lpstr>جدول 16</vt:lpstr>
      <vt:lpstr>جدول 17</vt:lpstr>
      <vt:lpstr>جدول 18</vt:lpstr>
      <vt:lpstr>جدول 19</vt:lpstr>
      <vt:lpstr>جدول 20</vt:lpstr>
      <vt:lpstr>جدول 21</vt:lpstr>
      <vt:lpstr>جدول 22</vt:lpstr>
      <vt:lpstr>جدول 23</vt:lpstr>
      <vt:lpstr>جدول 24</vt:lpstr>
      <vt:lpstr>جدول 25</vt:lpstr>
      <vt:lpstr>'14'!Print_Area</vt:lpstr>
      <vt:lpstr>'15'!Print_Area</vt:lpstr>
      <vt:lpstr>'تابع جدول 10'!Print_Area</vt:lpstr>
      <vt:lpstr>'تابع جدول 11'!Print_Area</vt:lpstr>
      <vt:lpstr>'تابع جدول 7'!Print_Area</vt:lpstr>
      <vt:lpstr>'جدول 1'!Print_Area</vt:lpstr>
      <vt:lpstr>'جدول 11'!Print_Area</vt:lpstr>
      <vt:lpstr>'جدول 12'!Print_Area</vt:lpstr>
      <vt:lpstr>'جدول 2'!Print_Area</vt:lpstr>
      <vt:lpstr>'جدول 4'!Print_Area</vt:lpstr>
      <vt:lpstr>'جدول 5'!Print_Area</vt:lpstr>
      <vt:lpstr>'جدول 6'!Print_Area</vt:lpstr>
      <vt:lpstr>جدول10!Print_Area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Sahar Mohammad</dc:creator>
  <cp:lastModifiedBy>user</cp:lastModifiedBy>
  <cp:lastPrinted>2016-06-02T05:47:45Z</cp:lastPrinted>
  <dcterms:created xsi:type="dcterms:W3CDTF">2016-04-18T07:27:42Z</dcterms:created>
  <dcterms:modified xsi:type="dcterms:W3CDTF">2016-06-12T05:09:33Z</dcterms:modified>
</cp:coreProperties>
</file>